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400-Engineering\Structures\SFN_4302826\Spreadsheets\"/>
    </mc:Choice>
  </mc:AlternateContent>
  <xr:revisionPtr revIDLastSave="0" documentId="13_ncr:1_{61F862FC-F1D1-42DE-B9E3-2DA35C1676C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 0" sheetId="12" r:id="rId1"/>
    <sheet name="AUTOTABLE 0" sheetId="6" r:id="rId2"/>
    <sheet name="Stnd. Deductions" sheetId="9" r:id="rId3"/>
    <sheet name="Bar Bending Data" sheetId="14" r:id="rId4"/>
    <sheet name="Bar Unit Weight" sheetId="13" r:id="rId5"/>
    <sheet name="Sheet 0 (2)" sheetId="15" r:id="rId6"/>
  </sheets>
  <externalReferences>
    <externalReference r:id="rId7"/>
  </externalReferences>
  <definedNames>
    <definedName name="_xlnm.Print_Area" localSheetId="1">'AUTOTABLE 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6" i="6" l="1"/>
  <c r="E96" i="6"/>
  <c r="C86" i="6" l="1"/>
  <c r="D86" i="6"/>
  <c r="E86" i="6"/>
  <c r="F86" i="6"/>
  <c r="G86" i="6"/>
  <c r="H86" i="6"/>
  <c r="I86" i="6"/>
  <c r="J86" i="6"/>
  <c r="K86" i="6"/>
  <c r="L86" i="6"/>
  <c r="M86" i="6"/>
  <c r="N86" i="6"/>
  <c r="O86" i="6"/>
  <c r="P86" i="6"/>
  <c r="Q86" i="6"/>
  <c r="R86" i="6"/>
  <c r="S86" i="6"/>
  <c r="C87" i="6"/>
  <c r="D87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R87" i="6"/>
  <c r="S87" i="6"/>
  <c r="C88" i="6"/>
  <c r="D88" i="6"/>
  <c r="E88" i="6"/>
  <c r="F88" i="6"/>
  <c r="G88" i="6"/>
  <c r="H88" i="6"/>
  <c r="I88" i="6"/>
  <c r="J88" i="6"/>
  <c r="K88" i="6"/>
  <c r="L88" i="6"/>
  <c r="M88" i="6"/>
  <c r="N88" i="6"/>
  <c r="O88" i="6"/>
  <c r="P88" i="6"/>
  <c r="Q88" i="6"/>
  <c r="R88" i="6"/>
  <c r="S88" i="6"/>
  <c r="C89" i="6"/>
  <c r="D89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R89" i="6"/>
  <c r="S89" i="6"/>
  <c r="C90" i="6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S90" i="6"/>
  <c r="C91" i="6"/>
  <c r="D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R91" i="6"/>
  <c r="S91" i="6"/>
  <c r="C92" i="6"/>
  <c r="D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R92" i="6"/>
  <c r="S92" i="6"/>
  <c r="C93" i="6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R93" i="6"/>
  <c r="S93" i="6"/>
  <c r="C94" i="6"/>
  <c r="D94" i="6"/>
  <c r="E94" i="6"/>
  <c r="F94" i="6"/>
  <c r="G94" i="6"/>
  <c r="H94" i="6"/>
  <c r="I94" i="6"/>
  <c r="J94" i="6"/>
  <c r="K94" i="6"/>
  <c r="L94" i="6"/>
  <c r="M94" i="6"/>
  <c r="N94" i="6"/>
  <c r="O94" i="6"/>
  <c r="P94" i="6"/>
  <c r="Q94" i="6"/>
  <c r="R94" i="6"/>
  <c r="S94" i="6"/>
  <c r="A93" i="6"/>
  <c r="A94" i="6"/>
  <c r="B91" i="6"/>
  <c r="B92" i="6"/>
  <c r="B93" i="6"/>
  <c r="B94" i="6"/>
  <c r="A89" i="6"/>
  <c r="A90" i="6"/>
  <c r="A91" i="6"/>
  <c r="A92" i="6"/>
  <c r="B86" i="6"/>
  <c r="B87" i="6"/>
  <c r="B88" i="6"/>
  <c r="B89" i="6"/>
  <c r="B90" i="6"/>
  <c r="A86" i="6"/>
  <c r="A87" i="6"/>
  <c r="A88" i="6"/>
  <c r="F96" i="12"/>
  <c r="P93" i="12"/>
  <c r="D92" i="12"/>
  <c r="F93" i="12" s="1"/>
  <c r="P90" i="12"/>
  <c r="D89" i="12"/>
  <c r="F90" i="12" s="1"/>
  <c r="D88" i="12"/>
  <c r="F88" i="12" s="1"/>
  <c r="D87" i="12"/>
  <c r="F87" i="12" s="1"/>
  <c r="D86" i="12"/>
  <c r="F86" i="12" s="1"/>
  <c r="D85" i="12"/>
  <c r="F85" i="12" s="1"/>
  <c r="D84" i="12"/>
  <c r="F84" i="12" s="1"/>
  <c r="P83" i="12"/>
  <c r="D83" i="12"/>
  <c r="F83" i="12" s="1"/>
  <c r="F82" i="12"/>
  <c r="D82" i="12"/>
  <c r="P81" i="12"/>
  <c r="D81" i="12"/>
  <c r="F81" i="12" s="1"/>
  <c r="P80" i="12"/>
  <c r="D80" i="12"/>
  <c r="F80" i="12" s="1"/>
  <c r="P79" i="12"/>
  <c r="D79" i="12"/>
  <c r="F79" i="12" s="1"/>
  <c r="P78" i="12"/>
  <c r="F78" i="12"/>
  <c r="D78" i="12"/>
  <c r="P77" i="12"/>
  <c r="D77" i="12"/>
  <c r="F77" i="12" s="1"/>
  <c r="P76" i="12"/>
  <c r="D76" i="12"/>
  <c r="F76" i="12" s="1"/>
  <c r="P75" i="12"/>
  <c r="D75" i="12"/>
  <c r="F75" i="12" s="1"/>
  <c r="P74" i="12"/>
  <c r="F74" i="12"/>
  <c r="D74" i="12"/>
  <c r="P73" i="12"/>
  <c r="D73" i="12"/>
  <c r="F73" i="12" s="1"/>
  <c r="D72" i="12"/>
  <c r="F72" i="12" s="1"/>
  <c r="D71" i="12"/>
  <c r="F71" i="12" s="1"/>
  <c r="D70" i="12"/>
  <c r="F70" i="12" s="1"/>
  <c r="P69" i="12"/>
  <c r="F69" i="12"/>
  <c r="D69" i="12"/>
  <c r="P68" i="12"/>
  <c r="D68" i="12"/>
  <c r="F68" i="12" s="1"/>
  <c r="D67" i="12"/>
  <c r="F67" i="12" s="1"/>
  <c r="D66" i="12"/>
  <c r="F66" i="12" s="1"/>
  <c r="P65" i="12"/>
  <c r="F65" i="12"/>
  <c r="D65" i="12"/>
  <c r="F64" i="12"/>
  <c r="D64" i="12"/>
  <c r="P62" i="12"/>
  <c r="D61" i="12"/>
  <c r="F62" i="12" s="1"/>
  <c r="P59" i="12"/>
  <c r="F59" i="12"/>
  <c r="D58" i="12"/>
  <c r="P56" i="12"/>
  <c r="D55" i="12"/>
  <c r="F56" i="12" s="1"/>
  <c r="P53" i="12"/>
  <c r="F53" i="12"/>
  <c r="D52" i="12"/>
  <c r="F51" i="12"/>
  <c r="D51" i="12"/>
  <c r="F50" i="12"/>
  <c r="D50" i="12"/>
  <c r="F49" i="12"/>
  <c r="D49" i="12"/>
  <c r="F48" i="12"/>
  <c r="D48" i="12"/>
  <c r="F47" i="12"/>
  <c r="D47" i="12"/>
  <c r="F46" i="12"/>
  <c r="D46" i="12"/>
  <c r="F45" i="12"/>
  <c r="D45" i="12"/>
  <c r="F44" i="12"/>
  <c r="D44" i="12"/>
  <c r="F43" i="12"/>
  <c r="D43" i="12"/>
  <c r="F42" i="12"/>
  <c r="D42" i="12"/>
  <c r="F40" i="12"/>
  <c r="D40" i="12"/>
  <c r="F39" i="12"/>
  <c r="D39" i="12"/>
  <c r="F38" i="12"/>
  <c r="D38" i="12"/>
  <c r="F37" i="12"/>
  <c r="D37" i="12"/>
  <c r="F36" i="12"/>
  <c r="D36" i="12"/>
  <c r="F35" i="12"/>
  <c r="D35" i="12"/>
  <c r="F33" i="12"/>
  <c r="D33" i="12"/>
  <c r="F32" i="12"/>
  <c r="D32" i="12"/>
  <c r="F31" i="12"/>
  <c r="D31" i="12"/>
  <c r="R29" i="12"/>
  <c r="Q29" i="12" s="1"/>
  <c r="F29" i="12"/>
  <c r="D29" i="12"/>
  <c r="R28" i="12"/>
  <c r="Q28" i="12" s="1"/>
  <c r="F28" i="12"/>
  <c r="D28" i="12"/>
  <c r="R27" i="12"/>
  <c r="Q27" i="12" s="1"/>
  <c r="F27" i="12"/>
  <c r="D27" i="12"/>
  <c r="R26" i="12"/>
  <c r="Q26" i="12" s="1"/>
  <c r="F26" i="12"/>
  <c r="D26" i="12"/>
  <c r="T24" i="12"/>
  <c r="S24" i="12"/>
  <c r="R24" i="12"/>
  <c r="Q24" i="12" s="1"/>
  <c r="F24" i="12"/>
  <c r="D24" i="12"/>
  <c r="Q22" i="12"/>
  <c r="D22" i="12"/>
  <c r="F22" i="12" s="1"/>
  <c r="Q21" i="12"/>
  <c r="F21" i="12"/>
  <c r="D21" i="12"/>
  <c r="Q20" i="12"/>
  <c r="D20" i="12"/>
  <c r="F20" i="12" s="1"/>
  <c r="Q19" i="12"/>
  <c r="F19" i="12"/>
  <c r="D19" i="12"/>
  <c r="S18" i="12"/>
  <c r="Q18" i="12" s="1"/>
  <c r="F18" i="12"/>
  <c r="D18" i="12"/>
  <c r="S17" i="12"/>
  <c r="Q17" i="12" s="1"/>
  <c r="F17" i="12"/>
  <c r="D17" i="12"/>
  <c r="F16" i="12"/>
  <c r="D16" i="12"/>
  <c r="F15" i="12"/>
  <c r="D15" i="12"/>
  <c r="F14" i="12"/>
  <c r="D14" i="12"/>
  <c r="S13" i="12"/>
  <c r="Q13" i="12" s="1"/>
  <c r="F13" i="12"/>
  <c r="D13" i="12"/>
  <c r="Q12" i="12"/>
  <c r="D12" i="12"/>
  <c r="F12" i="12" s="1"/>
  <c r="S11" i="12"/>
  <c r="Q11" i="12"/>
  <c r="D11" i="12"/>
  <c r="F11" i="12" s="1"/>
  <c r="S10" i="12"/>
  <c r="Q10" i="12"/>
  <c r="D10" i="12"/>
  <c r="F10" i="12" s="1"/>
  <c r="D8" i="12"/>
  <c r="F8" i="12" s="1"/>
  <c r="D7" i="12"/>
  <c r="F7" i="12" s="1"/>
  <c r="D6" i="12"/>
  <c r="F6" i="12" s="1"/>
  <c r="P83" i="15"/>
  <c r="F83" i="15"/>
  <c r="D83" i="15"/>
  <c r="D82" i="15"/>
  <c r="F82" i="15" s="1"/>
  <c r="P81" i="15"/>
  <c r="D81" i="15"/>
  <c r="F81" i="15" s="1"/>
  <c r="P80" i="15"/>
  <c r="F80" i="15"/>
  <c r="D80" i="15"/>
  <c r="P79" i="15"/>
  <c r="D79" i="15"/>
  <c r="F79" i="15" s="1"/>
  <c r="P78" i="15"/>
  <c r="D78" i="15"/>
  <c r="F78" i="15" s="1"/>
  <c r="P77" i="15"/>
  <c r="D77" i="15"/>
  <c r="F77" i="15" s="1"/>
  <c r="P76" i="15"/>
  <c r="F76" i="15"/>
  <c r="D76" i="15"/>
  <c r="P75" i="15"/>
  <c r="D75" i="15"/>
  <c r="F75" i="15" s="1"/>
  <c r="P74" i="15"/>
  <c r="D74" i="15"/>
  <c r="F74" i="15" s="1"/>
  <c r="P73" i="15"/>
  <c r="D73" i="15"/>
  <c r="F73" i="15" s="1"/>
  <c r="D72" i="15"/>
  <c r="F72" i="15" s="1"/>
  <c r="P71" i="15"/>
  <c r="D71" i="15"/>
  <c r="F71" i="15" s="1"/>
  <c r="P70" i="15"/>
  <c r="D70" i="15"/>
  <c r="F70" i="15" s="1"/>
  <c r="P69" i="15"/>
  <c r="F69" i="15"/>
  <c r="D69" i="15"/>
  <c r="P68" i="15"/>
  <c r="D68" i="15"/>
  <c r="F68" i="15" s="1"/>
  <c r="P67" i="15"/>
  <c r="D67" i="15"/>
  <c r="F67" i="15" s="1"/>
  <c r="P66" i="15"/>
  <c r="D66" i="15"/>
  <c r="F66" i="15" s="1"/>
  <c r="P65" i="15"/>
  <c r="F65" i="15"/>
  <c r="D65" i="15"/>
  <c r="D64" i="15"/>
  <c r="F64" i="15" s="1"/>
  <c r="P62" i="15"/>
  <c r="D61" i="15"/>
  <c r="F62" i="15" s="1"/>
  <c r="P59" i="15"/>
  <c r="F59" i="15"/>
  <c r="D58" i="15"/>
  <c r="P56" i="15"/>
  <c r="D55" i="15"/>
  <c r="F56" i="15" s="1"/>
  <c r="AF53" i="15"/>
  <c r="AE53" i="15"/>
  <c r="AD53" i="15"/>
  <c r="P53" i="15"/>
  <c r="D52" i="15"/>
  <c r="F53" i="15" s="1"/>
  <c r="D51" i="15"/>
  <c r="F51" i="15" s="1"/>
  <c r="D50" i="15"/>
  <c r="F50" i="15" s="1"/>
  <c r="D49" i="15"/>
  <c r="F49" i="15" s="1"/>
  <c r="D48" i="15"/>
  <c r="F48" i="15" s="1"/>
  <c r="D47" i="15"/>
  <c r="F47" i="15" s="1"/>
  <c r="D46" i="15"/>
  <c r="F46" i="15" s="1"/>
  <c r="D45" i="15"/>
  <c r="F45" i="15" s="1"/>
  <c r="D44" i="15"/>
  <c r="F44" i="15" s="1"/>
  <c r="D43" i="15"/>
  <c r="F43" i="15" s="1"/>
  <c r="D42" i="15"/>
  <c r="F42" i="15" s="1"/>
  <c r="D40" i="15"/>
  <c r="F40" i="15" s="1"/>
  <c r="D39" i="15"/>
  <c r="F39" i="15" s="1"/>
  <c r="D38" i="15"/>
  <c r="F38" i="15" s="1"/>
  <c r="D37" i="15"/>
  <c r="F37" i="15" s="1"/>
  <c r="D36" i="15"/>
  <c r="F36" i="15" s="1"/>
  <c r="D35" i="15"/>
  <c r="F35" i="15" s="1"/>
  <c r="D33" i="15"/>
  <c r="F33" i="15" s="1"/>
  <c r="D32" i="15"/>
  <c r="F32" i="15" s="1"/>
  <c r="P31" i="15"/>
  <c r="F31" i="15"/>
  <c r="D31" i="15"/>
  <c r="R29" i="15"/>
  <c r="Q29" i="15"/>
  <c r="F29" i="15"/>
  <c r="D29" i="15"/>
  <c r="S28" i="15"/>
  <c r="R28" i="15"/>
  <c r="Q28" i="15"/>
  <c r="D28" i="15"/>
  <c r="F28" i="15" s="1"/>
  <c r="R27" i="15"/>
  <c r="Q27" i="15"/>
  <c r="D27" i="15"/>
  <c r="F27" i="15" s="1"/>
  <c r="S26" i="15"/>
  <c r="R26" i="15"/>
  <c r="Q26" i="15" s="1"/>
  <c r="D26" i="15"/>
  <c r="F26" i="15" s="1"/>
  <c r="T24" i="15"/>
  <c r="Q24" i="15" s="1"/>
  <c r="S24" i="15"/>
  <c r="R24" i="15"/>
  <c r="F24" i="15"/>
  <c r="D24" i="15"/>
  <c r="Q22" i="15"/>
  <c r="D22" i="15"/>
  <c r="F22" i="15" s="1"/>
  <c r="Q21" i="15"/>
  <c r="D21" i="15"/>
  <c r="F21" i="15" s="1"/>
  <c r="Q20" i="15"/>
  <c r="D20" i="15"/>
  <c r="F20" i="15" s="1"/>
  <c r="Q19" i="15"/>
  <c r="F19" i="15"/>
  <c r="D19" i="15"/>
  <c r="S18" i="15"/>
  <c r="Q18" i="15"/>
  <c r="F18" i="15"/>
  <c r="D18" i="15"/>
  <c r="S17" i="15"/>
  <c r="Q17" i="15"/>
  <c r="F17" i="15"/>
  <c r="D17" i="15"/>
  <c r="D16" i="15"/>
  <c r="F16" i="15" s="1"/>
  <c r="F15" i="15"/>
  <c r="D15" i="15"/>
  <c r="S14" i="15"/>
  <c r="Q14" i="15"/>
  <c r="F14" i="15"/>
  <c r="D14" i="15"/>
  <c r="S13" i="15"/>
  <c r="Q13" i="15"/>
  <c r="F13" i="15"/>
  <c r="D13" i="15"/>
  <c r="Q12" i="15"/>
  <c r="D12" i="15"/>
  <c r="F12" i="15" s="1"/>
  <c r="S11" i="15"/>
  <c r="Q11" i="15"/>
  <c r="D11" i="15"/>
  <c r="F11" i="15" s="1"/>
  <c r="S10" i="15"/>
  <c r="Q10" i="15"/>
  <c r="D10" i="15"/>
  <c r="F10" i="15" s="1"/>
  <c r="D8" i="15"/>
  <c r="F8" i="15" s="1"/>
  <c r="D7" i="15"/>
  <c r="F7" i="15" s="1"/>
  <c r="D6" i="15"/>
  <c r="F6" i="15" s="1"/>
  <c r="F85" i="15" l="1"/>
  <c r="A5" i="6" l="1"/>
  <c r="S85" i="6"/>
  <c r="R85" i="6"/>
  <c r="Q85" i="6"/>
  <c r="P85" i="6"/>
  <c r="O85" i="6"/>
  <c r="N85" i="6"/>
  <c r="M85" i="6"/>
  <c r="L85" i="6"/>
  <c r="K85" i="6"/>
  <c r="J85" i="6"/>
  <c r="I85" i="6"/>
  <c r="H85" i="6"/>
  <c r="G85" i="6"/>
  <c r="E85" i="6"/>
  <c r="D85" i="6"/>
  <c r="C85" i="6"/>
  <c r="B85" i="6"/>
  <c r="A85" i="6"/>
  <c r="S84" i="6"/>
  <c r="R84" i="6"/>
  <c r="Q84" i="6"/>
  <c r="P84" i="6"/>
  <c r="O84" i="6"/>
  <c r="N84" i="6"/>
  <c r="M84" i="6"/>
  <c r="L84" i="6"/>
  <c r="K84" i="6"/>
  <c r="J84" i="6"/>
  <c r="I84" i="6"/>
  <c r="H84" i="6"/>
  <c r="G84" i="6"/>
  <c r="F84" i="6"/>
  <c r="E84" i="6"/>
  <c r="D84" i="6"/>
  <c r="C84" i="6"/>
  <c r="B84" i="6"/>
  <c r="A84" i="6"/>
  <c r="S83" i="6"/>
  <c r="R83" i="6"/>
  <c r="Q83" i="6"/>
  <c r="P83" i="6"/>
  <c r="O83" i="6"/>
  <c r="N83" i="6"/>
  <c r="M83" i="6"/>
  <c r="L83" i="6"/>
  <c r="K83" i="6"/>
  <c r="J83" i="6"/>
  <c r="I83" i="6"/>
  <c r="H83" i="6"/>
  <c r="G83" i="6"/>
  <c r="E83" i="6"/>
  <c r="C83" i="6"/>
  <c r="B83" i="6"/>
  <c r="A83" i="6"/>
  <c r="S82" i="6"/>
  <c r="R82" i="6"/>
  <c r="Q82" i="6"/>
  <c r="P82" i="6"/>
  <c r="O82" i="6"/>
  <c r="N82" i="6"/>
  <c r="M82" i="6"/>
  <c r="L82" i="6"/>
  <c r="K82" i="6"/>
  <c r="J82" i="6"/>
  <c r="I82" i="6"/>
  <c r="H82" i="6"/>
  <c r="G82" i="6"/>
  <c r="E82" i="6"/>
  <c r="C82" i="6"/>
  <c r="B82" i="6"/>
  <c r="A82" i="6"/>
  <c r="S81" i="6"/>
  <c r="R81" i="6"/>
  <c r="Q81" i="6"/>
  <c r="P81" i="6"/>
  <c r="O81" i="6"/>
  <c r="N81" i="6"/>
  <c r="M81" i="6"/>
  <c r="L81" i="6"/>
  <c r="K81" i="6"/>
  <c r="J81" i="6"/>
  <c r="I81" i="6"/>
  <c r="H81" i="6"/>
  <c r="G81" i="6"/>
  <c r="E81" i="6"/>
  <c r="C81" i="6"/>
  <c r="B81" i="6"/>
  <c r="A81" i="6"/>
  <c r="S80" i="6"/>
  <c r="R80" i="6"/>
  <c r="Q80" i="6"/>
  <c r="P80" i="6"/>
  <c r="O80" i="6"/>
  <c r="N80" i="6"/>
  <c r="M80" i="6"/>
  <c r="L80" i="6"/>
  <c r="K80" i="6"/>
  <c r="J80" i="6"/>
  <c r="I80" i="6"/>
  <c r="H80" i="6"/>
  <c r="G80" i="6"/>
  <c r="E80" i="6"/>
  <c r="C80" i="6"/>
  <c r="B80" i="6"/>
  <c r="A80" i="6"/>
  <c r="S79" i="6"/>
  <c r="R79" i="6"/>
  <c r="Q79" i="6"/>
  <c r="P79" i="6"/>
  <c r="O79" i="6"/>
  <c r="N79" i="6"/>
  <c r="M79" i="6"/>
  <c r="L79" i="6"/>
  <c r="K79" i="6"/>
  <c r="J79" i="6"/>
  <c r="I79" i="6"/>
  <c r="H79" i="6"/>
  <c r="G79" i="6"/>
  <c r="E79" i="6"/>
  <c r="C79" i="6"/>
  <c r="B79" i="6"/>
  <c r="A79" i="6"/>
  <c r="S78" i="6"/>
  <c r="R78" i="6"/>
  <c r="Q78" i="6"/>
  <c r="P78" i="6"/>
  <c r="O78" i="6"/>
  <c r="N78" i="6"/>
  <c r="M78" i="6"/>
  <c r="L78" i="6"/>
  <c r="K78" i="6"/>
  <c r="J78" i="6"/>
  <c r="I78" i="6"/>
  <c r="H78" i="6"/>
  <c r="G78" i="6"/>
  <c r="E78" i="6"/>
  <c r="C78" i="6"/>
  <c r="B78" i="6"/>
  <c r="A78" i="6"/>
  <c r="S77" i="6"/>
  <c r="R77" i="6"/>
  <c r="Q77" i="6"/>
  <c r="P77" i="6"/>
  <c r="O77" i="6"/>
  <c r="N77" i="6"/>
  <c r="M77" i="6"/>
  <c r="L77" i="6"/>
  <c r="K77" i="6"/>
  <c r="J77" i="6"/>
  <c r="I77" i="6"/>
  <c r="H77" i="6"/>
  <c r="G77" i="6"/>
  <c r="E77" i="6"/>
  <c r="C77" i="6"/>
  <c r="B77" i="6"/>
  <c r="A77" i="6"/>
  <c r="S76" i="6"/>
  <c r="R76" i="6"/>
  <c r="Q76" i="6"/>
  <c r="P76" i="6"/>
  <c r="O76" i="6"/>
  <c r="N76" i="6"/>
  <c r="M76" i="6"/>
  <c r="L76" i="6"/>
  <c r="K76" i="6"/>
  <c r="J76" i="6"/>
  <c r="I76" i="6"/>
  <c r="H76" i="6"/>
  <c r="G76" i="6"/>
  <c r="E76" i="6"/>
  <c r="C76" i="6"/>
  <c r="B76" i="6"/>
  <c r="A76" i="6"/>
  <c r="S75" i="6"/>
  <c r="R75" i="6"/>
  <c r="Q75" i="6"/>
  <c r="P75" i="6"/>
  <c r="O75" i="6"/>
  <c r="N75" i="6"/>
  <c r="M75" i="6"/>
  <c r="L75" i="6"/>
  <c r="K75" i="6"/>
  <c r="J75" i="6"/>
  <c r="I75" i="6"/>
  <c r="H75" i="6"/>
  <c r="G75" i="6"/>
  <c r="E75" i="6"/>
  <c r="C75" i="6"/>
  <c r="B75" i="6"/>
  <c r="A75" i="6"/>
  <c r="S74" i="6"/>
  <c r="R74" i="6"/>
  <c r="Q74" i="6"/>
  <c r="P74" i="6"/>
  <c r="O74" i="6"/>
  <c r="N74" i="6"/>
  <c r="M74" i="6"/>
  <c r="L74" i="6"/>
  <c r="K74" i="6"/>
  <c r="J74" i="6"/>
  <c r="I74" i="6"/>
  <c r="H74" i="6"/>
  <c r="G74" i="6"/>
  <c r="E74" i="6"/>
  <c r="C74" i="6"/>
  <c r="B74" i="6"/>
  <c r="A74" i="6"/>
  <c r="S73" i="6"/>
  <c r="R73" i="6"/>
  <c r="Q73" i="6"/>
  <c r="P73" i="6"/>
  <c r="O73" i="6"/>
  <c r="N73" i="6"/>
  <c r="M73" i="6"/>
  <c r="L73" i="6"/>
  <c r="K73" i="6"/>
  <c r="J73" i="6"/>
  <c r="I73" i="6"/>
  <c r="H73" i="6"/>
  <c r="G73" i="6"/>
  <c r="E73" i="6"/>
  <c r="C73" i="6"/>
  <c r="B73" i="6"/>
  <c r="A73" i="6"/>
  <c r="S72" i="6"/>
  <c r="R72" i="6"/>
  <c r="Q72" i="6"/>
  <c r="P72" i="6"/>
  <c r="O72" i="6"/>
  <c r="N72" i="6"/>
  <c r="M72" i="6"/>
  <c r="L72" i="6"/>
  <c r="K72" i="6"/>
  <c r="J72" i="6"/>
  <c r="I72" i="6"/>
  <c r="H72" i="6"/>
  <c r="G72" i="6"/>
  <c r="E72" i="6"/>
  <c r="C72" i="6"/>
  <c r="B72" i="6"/>
  <c r="A72" i="6"/>
  <c r="S71" i="6"/>
  <c r="R71" i="6"/>
  <c r="Q71" i="6"/>
  <c r="P71" i="6"/>
  <c r="O71" i="6"/>
  <c r="N71" i="6"/>
  <c r="M71" i="6"/>
  <c r="L71" i="6"/>
  <c r="K71" i="6"/>
  <c r="J71" i="6"/>
  <c r="I71" i="6"/>
  <c r="H71" i="6"/>
  <c r="G71" i="6"/>
  <c r="E71" i="6"/>
  <c r="C71" i="6"/>
  <c r="B71" i="6"/>
  <c r="A71" i="6"/>
  <c r="S70" i="6"/>
  <c r="R70" i="6"/>
  <c r="Q70" i="6"/>
  <c r="P70" i="6"/>
  <c r="O70" i="6"/>
  <c r="N70" i="6"/>
  <c r="M70" i="6"/>
  <c r="L70" i="6"/>
  <c r="K70" i="6"/>
  <c r="J70" i="6"/>
  <c r="I70" i="6"/>
  <c r="H70" i="6"/>
  <c r="G70" i="6"/>
  <c r="E70" i="6"/>
  <c r="C70" i="6"/>
  <c r="B70" i="6"/>
  <c r="A70" i="6"/>
  <c r="S69" i="6"/>
  <c r="R69" i="6"/>
  <c r="Q69" i="6"/>
  <c r="P69" i="6"/>
  <c r="O69" i="6"/>
  <c r="N69" i="6"/>
  <c r="M69" i="6"/>
  <c r="L69" i="6"/>
  <c r="K69" i="6"/>
  <c r="J69" i="6"/>
  <c r="I69" i="6"/>
  <c r="H69" i="6"/>
  <c r="G69" i="6"/>
  <c r="E69" i="6"/>
  <c r="C69" i="6"/>
  <c r="B69" i="6"/>
  <c r="A69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E68" i="6"/>
  <c r="C68" i="6"/>
  <c r="B68" i="6"/>
  <c r="A68" i="6"/>
  <c r="S67" i="6"/>
  <c r="R67" i="6"/>
  <c r="Q67" i="6"/>
  <c r="P67" i="6"/>
  <c r="O67" i="6"/>
  <c r="N67" i="6"/>
  <c r="M67" i="6"/>
  <c r="L67" i="6"/>
  <c r="K67" i="6"/>
  <c r="J67" i="6"/>
  <c r="I67" i="6"/>
  <c r="H67" i="6"/>
  <c r="G67" i="6"/>
  <c r="E67" i="6"/>
  <c r="C67" i="6"/>
  <c r="B67" i="6"/>
  <c r="A67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E66" i="6"/>
  <c r="C66" i="6"/>
  <c r="B66" i="6"/>
  <c r="A66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E65" i="6"/>
  <c r="C65" i="6"/>
  <c r="B65" i="6"/>
  <c r="A65" i="6"/>
  <c r="S64" i="6"/>
  <c r="R64" i="6"/>
  <c r="Q64" i="6"/>
  <c r="P64" i="6"/>
  <c r="O64" i="6"/>
  <c r="N64" i="6"/>
  <c r="M64" i="6"/>
  <c r="L64" i="6"/>
  <c r="K64" i="6"/>
  <c r="J64" i="6"/>
  <c r="I64" i="6"/>
  <c r="H64" i="6"/>
  <c r="G64" i="6"/>
  <c r="E64" i="6"/>
  <c r="C64" i="6"/>
  <c r="B64" i="6"/>
  <c r="A64" i="6"/>
  <c r="S63" i="6"/>
  <c r="R63" i="6"/>
  <c r="Q63" i="6"/>
  <c r="P63" i="6"/>
  <c r="O63" i="6"/>
  <c r="N63" i="6"/>
  <c r="M63" i="6"/>
  <c r="L63" i="6"/>
  <c r="K63" i="6"/>
  <c r="J63" i="6"/>
  <c r="I63" i="6"/>
  <c r="H63" i="6"/>
  <c r="G63" i="6"/>
  <c r="F63" i="6"/>
  <c r="E63" i="6"/>
  <c r="D63" i="6"/>
  <c r="C63" i="6"/>
  <c r="B63" i="6"/>
  <c r="A63" i="6"/>
  <c r="S62" i="6"/>
  <c r="R62" i="6"/>
  <c r="Q62" i="6"/>
  <c r="P62" i="6"/>
  <c r="O62" i="6"/>
  <c r="N62" i="6"/>
  <c r="M62" i="6"/>
  <c r="L62" i="6"/>
  <c r="K62" i="6"/>
  <c r="J62" i="6"/>
  <c r="I62" i="6"/>
  <c r="H62" i="6"/>
  <c r="G62" i="6"/>
  <c r="E62" i="6"/>
  <c r="D62" i="6"/>
  <c r="C62" i="6"/>
  <c r="B62" i="6"/>
  <c r="A62" i="6"/>
  <c r="S61" i="6"/>
  <c r="R61" i="6"/>
  <c r="Q61" i="6"/>
  <c r="P61" i="6"/>
  <c r="O61" i="6"/>
  <c r="N61" i="6"/>
  <c r="M61" i="6"/>
  <c r="L61" i="6"/>
  <c r="K61" i="6"/>
  <c r="J61" i="6"/>
  <c r="I61" i="6"/>
  <c r="H61" i="6"/>
  <c r="G61" i="6"/>
  <c r="F61" i="6"/>
  <c r="E61" i="6"/>
  <c r="C61" i="6"/>
  <c r="B61" i="6"/>
  <c r="A61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C60" i="6"/>
  <c r="B60" i="6"/>
  <c r="A60" i="6"/>
  <c r="S59" i="6"/>
  <c r="R59" i="6"/>
  <c r="Q59" i="6"/>
  <c r="P59" i="6"/>
  <c r="O59" i="6"/>
  <c r="N59" i="6"/>
  <c r="M59" i="6"/>
  <c r="L59" i="6"/>
  <c r="K59" i="6"/>
  <c r="J59" i="6"/>
  <c r="I59" i="6"/>
  <c r="H59" i="6"/>
  <c r="G59" i="6"/>
  <c r="E59" i="6"/>
  <c r="D59" i="6"/>
  <c r="C59" i="6"/>
  <c r="B59" i="6"/>
  <c r="A59" i="6"/>
  <c r="S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C58" i="6"/>
  <c r="B58" i="6"/>
  <c r="A58" i="6"/>
  <c r="S57" i="6"/>
  <c r="R57" i="6"/>
  <c r="Q57" i="6"/>
  <c r="P57" i="6"/>
  <c r="O57" i="6"/>
  <c r="N57" i="6"/>
  <c r="M57" i="6"/>
  <c r="L57" i="6"/>
  <c r="K57" i="6"/>
  <c r="J57" i="6"/>
  <c r="I57" i="6"/>
  <c r="H57" i="6"/>
  <c r="G57" i="6"/>
  <c r="F57" i="6"/>
  <c r="E57" i="6"/>
  <c r="D57" i="6"/>
  <c r="C57" i="6"/>
  <c r="B57" i="6"/>
  <c r="A57" i="6"/>
  <c r="S56" i="6"/>
  <c r="R56" i="6"/>
  <c r="Q56" i="6"/>
  <c r="P56" i="6"/>
  <c r="O56" i="6"/>
  <c r="N56" i="6"/>
  <c r="M56" i="6"/>
  <c r="L56" i="6"/>
  <c r="K56" i="6"/>
  <c r="J56" i="6"/>
  <c r="I56" i="6"/>
  <c r="H56" i="6"/>
  <c r="G56" i="6"/>
  <c r="E56" i="6"/>
  <c r="D56" i="6"/>
  <c r="C56" i="6"/>
  <c r="B56" i="6"/>
  <c r="A56" i="6"/>
  <c r="S55" i="6"/>
  <c r="R55" i="6"/>
  <c r="Q55" i="6"/>
  <c r="P55" i="6"/>
  <c r="O55" i="6"/>
  <c r="N55" i="6"/>
  <c r="M55" i="6"/>
  <c r="L55" i="6"/>
  <c r="K55" i="6"/>
  <c r="J55" i="6"/>
  <c r="I55" i="6"/>
  <c r="H55" i="6"/>
  <c r="G55" i="6"/>
  <c r="F55" i="6"/>
  <c r="E55" i="6"/>
  <c r="C55" i="6"/>
  <c r="B55" i="6"/>
  <c r="A55" i="6"/>
  <c r="S54" i="6"/>
  <c r="R54" i="6"/>
  <c r="Q54" i="6"/>
  <c r="P54" i="6"/>
  <c r="O54" i="6"/>
  <c r="N54" i="6"/>
  <c r="M54" i="6"/>
  <c r="L54" i="6"/>
  <c r="K54" i="6"/>
  <c r="J54" i="6"/>
  <c r="I54" i="6"/>
  <c r="H54" i="6"/>
  <c r="G54" i="6"/>
  <c r="F54" i="6"/>
  <c r="E54" i="6"/>
  <c r="D54" i="6"/>
  <c r="C54" i="6"/>
  <c r="B54" i="6"/>
  <c r="A54" i="6"/>
  <c r="S53" i="6"/>
  <c r="R53" i="6"/>
  <c r="Q53" i="6"/>
  <c r="P53" i="6"/>
  <c r="O53" i="6"/>
  <c r="N53" i="6"/>
  <c r="M53" i="6"/>
  <c r="L53" i="6"/>
  <c r="K53" i="6"/>
  <c r="J53" i="6"/>
  <c r="I53" i="6"/>
  <c r="H53" i="6"/>
  <c r="G53" i="6"/>
  <c r="E53" i="6"/>
  <c r="D53" i="6"/>
  <c r="C53" i="6"/>
  <c r="B53" i="6"/>
  <c r="A53" i="6"/>
  <c r="S52" i="6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C52" i="6"/>
  <c r="B52" i="6"/>
  <c r="A52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E51" i="6"/>
  <c r="C51" i="6"/>
  <c r="B51" i="6"/>
  <c r="A51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E50" i="6"/>
  <c r="C50" i="6"/>
  <c r="B50" i="6"/>
  <c r="A50" i="6"/>
  <c r="S49" i="6"/>
  <c r="R49" i="6"/>
  <c r="Q49" i="6"/>
  <c r="P49" i="6"/>
  <c r="O49" i="6"/>
  <c r="N49" i="6"/>
  <c r="M49" i="6"/>
  <c r="L49" i="6"/>
  <c r="K49" i="6"/>
  <c r="J49" i="6"/>
  <c r="I49" i="6"/>
  <c r="H49" i="6"/>
  <c r="G49" i="6"/>
  <c r="E49" i="6"/>
  <c r="C49" i="6"/>
  <c r="B49" i="6"/>
  <c r="A49" i="6"/>
  <c r="S48" i="6"/>
  <c r="R48" i="6"/>
  <c r="Q48" i="6"/>
  <c r="P48" i="6"/>
  <c r="O48" i="6"/>
  <c r="N48" i="6"/>
  <c r="M48" i="6"/>
  <c r="L48" i="6"/>
  <c r="K48" i="6"/>
  <c r="J48" i="6"/>
  <c r="I48" i="6"/>
  <c r="H48" i="6"/>
  <c r="G48" i="6"/>
  <c r="E48" i="6"/>
  <c r="C48" i="6"/>
  <c r="B48" i="6"/>
  <c r="A48" i="6"/>
  <c r="S47" i="6"/>
  <c r="R47" i="6"/>
  <c r="Q47" i="6"/>
  <c r="P47" i="6"/>
  <c r="O47" i="6"/>
  <c r="N47" i="6"/>
  <c r="M47" i="6"/>
  <c r="L47" i="6"/>
  <c r="K47" i="6"/>
  <c r="J47" i="6"/>
  <c r="I47" i="6"/>
  <c r="H47" i="6"/>
  <c r="G47" i="6"/>
  <c r="E47" i="6"/>
  <c r="C47" i="6"/>
  <c r="B47" i="6"/>
  <c r="A47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E46" i="6"/>
  <c r="C46" i="6"/>
  <c r="B46" i="6"/>
  <c r="A46" i="6"/>
  <c r="S45" i="6"/>
  <c r="R45" i="6"/>
  <c r="Q45" i="6"/>
  <c r="P45" i="6"/>
  <c r="O45" i="6"/>
  <c r="N45" i="6"/>
  <c r="M45" i="6"/>
  <c r="L45" i="6"/>
  <c r="K45" i="6"/>
  <c r="J45" i="6"/>
  <c r="I45" i="6"/>
  <c r="H45" i="6"/>
  <c r="G45" i="6"/>
  <c r="E45" i="6"/>
  <c r="C45" i="6"/>
  <c r="B45" i="6"/>
  <c r="A45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E44" i="6"/>
  <c r="C44" i="6"/>
  <c r="B44" i="6"/>
  <c r="A44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E43" i="6"/>
  <c r="C43" i="6"/>
  <c r="B43" i="6"/>
  <c r="A43" i="6"/>
  <c r="S42" i="6"/>
  <c r="R42" i="6"/>
  <c r="Q42" i="6"/>
  <c r="P42" i="6"/>
  <c r="O42" i="6"/>
  <c r="N42" i="6"/>
  <c r="M42" i="6"/>
  <c r="L42" i="6"/>
  <c r="K42" i="6"/>
  <c r="J42" i="6"/>
  <c r="I42" i="6"/>
  <c r="H42" i="6"/>
  <c r="G42" i="6"/>
  <c r="E42" i="6"/>
  <c r="C42" i="6"/>
  <c r="B42" i="6"/>
  <c r="A42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B41" i="6"/>
  <c r="A41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E40" i="6"/>
  <c r="C40" i="6"/>
  <c r="B40" i="6"/>
  <c r="A40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E39" i="6"/>
  <c r="C39" i="6"/>
  <c r="B39" i="6"/>
  <c r="A39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E38" i="6"/>
  <c r="C38" i="6"/>
  <c r="B38" i="6"/>
  <c r="A38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E37" i="6"/>
  <c r="C37" i="6"/>
  <c r="B37" i="6"/>
  <c r="A37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E36" i="6"/>
  <c r="C36" i="6"/>
  <c r="B36" i="6"/>
  <c r="A36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E35" i="6"/>
  <c r="C35" i="6"/>
  <c r="B35" i="6"/>
  <c r="A35" i="6"/>
  <c r="S34" i="6"/>
  <c r="R34" i="6"/>
  <c r="Q34" i="6"/>
  <c r="P34" i="6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B34" i="6"/>
  <c r="A34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E33" i="6"/>
  <c r="C33" i="6"/>
  <c r="B33" i="6"/>
  <c r="A33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E32" i="6"/>
  <c r="C32" i="6"/>
  <c r="B32" i="6"/>
  <c r="A32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E31" i="6"/>
  <c r="C31" i="6"/>
  <c r="B31" i="6"/>
  <c r="A31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B30" i="6"/>
  <c r="A30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E29" i="6"/>
  <c r="C29" i="6"/>
  <c r="B29" i="6"/>
  <c r="A29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E28" i="6"/>
  <c r="C28" i="6"/>
  <c r="B28" i="6"/>
  <c r="A28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E27" i="6"/>
  <c r="C27" i="6"/>
  <c r="B27" i="6"/>
  <c r="A27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E26" i="6"/>
  <c r="C26" i="6"/>
  <c r="B26" i="6"/>
  <c r="A26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B25" i="6"/>
  <c r="A25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E24" i="6"/>
  <c r="C24" i="6"/>
  <c r="B24" i="6"/>
  <c r="A24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B23" i="6"/>
  <c r="A23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E22" i="6"/>
  <c r="C22" i="6"/>
  <c r="B22" i="6"/>
  <c r="A22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E21" i="6"/>
  <c r="C21" i="6"/>
  <c r="B21" i="6"/>
  <c r="A21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E20" i="6"/>
  <c r="C20" i="6"/>
  <c r="B20" i="6"/>
  <c r="A20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E19" i="6"/>
  <c r="C19" i="6"/>
  <c r="B19" i="6"/>
  <c r="A19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E18" i="6"/>
  <c r="C18" i="6"/>
  <c r="B18" i="6"/>
  <c r="A18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E17" i="6"/>
  <c r="C17" i="6"/>
  <c r="B17" i="6"/>
  <c r="A17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E16" i="6"/>
  <c r="C16" i="6"/>
  <c r="B16" i="6"/>
  <c r="A16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E15" i="6"/>
  <c r="C15" i="6"/>
  <c r="B15" i="6"/>
  <c r="A15" i="6"/>
  <c r="S14" i="6"/>
  <c r="R14" i="6"/>
  <c r="Q14" i="6"/>
  <c r="P14" i="6"/>
  <c r="O14" i="6"/>
  <c r="N14" i="6"/>
  <c r="M14" i="6"/>
  <c r="L14" i="6"/>
  <c r="K14" i="6"/>
  <c r="J14" i="6"/>
  <c r="I14" i="6"/>
  <c r="H14" i="6"/>
  <c r="G14" i="6"/>
  <c r="E14" i="6"/>
  <c r="C14" i="6"/>
  <c r="B14" i="6"/>
  <c r="A14" i="6"/>
  <c r="S13" i="6"/>
  <c r="R13" i="6"/>
  <c r="Q13" i="6"/>
  <c r="P13" i="6"/>
  <c r="O13" i="6"/>
  <c r="N13" i="6"/>
  <c r="M13" i="6"/>
  <c r="L13" i="6"/>
  <c r="K13" i="6"/>
  <c r="J13" i="6"/>
  <c r="I13" i="6"/>
  <c r="H13" i="6"/>
  <c r="G13" i="6"/>
  <c r="E13" i="6"/>
  <c r="C13" i="6"/>
  <c r="B13" i="6"/>
  <c r="A13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E12" i="6"/>
  <c r="C12" i="6"/>
  <c r="B12" i="6"/>
  <c r="A12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E11" i="6"/>
  <c r="C11" i="6"/>
  <c r="B11" i="6"/>
  <c r="A11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E10" i="6"/>
  <c r="C10" i="6"/>
  <c r="B10" i="6"/>
  <c r="A10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C9" i="6"/>
  <c r="B9" i="6"/>
  <c r="A9" i="6"/>
  <c r="S8" i="6"/>
  <c r="R8" i="6"/>
  <c r="Q8" i="6"/>
  <c r="P8" i="6"/>
  <c r="O8" i="6"/>
  <c r="N8" i="6"/>
  <c r="M8" i="6"/>
  <c r="L8" i="6"/>
  <c r="K8" i="6"/>
  <c r="J8" i="6"/>
  <c r="I8" i="6"/>
  <c r="H8" i="6"/>
  <c r="G8" i="6"/>
  <c r="E8" i="6"/>
  <c r="C8" i="6"/>
  <c r="B8" i="6"/>
  <c r="A8" i="6"/>
  <c r="S7" i="6"/>
  <c r="R7" i="6"/>
  <c r="Q7" i="6"/>
  <c r="P7" i="6"/>
  <c r="O7" i="6"/>
  <c r="N7" i="6"/>
  <c r="M7" i="6"/>
  <c r="L7" i="6"/>
  <c r="K7" i="6"/>
  <c r="J7" i="6"/>
  <c r="I7" i="6"/>
  <c r="H7" i="6"/>
  <c r="G7" i="6"/>
  <c r="E7" i="6"/>
  <c r="C7" i="6"/>
  <c r="B7" i="6"/>
  <c r="A7" i="6"/>
  <c r="D61" i="6"/>
  <c r="D58" i="6"/>
  <c r="D55" i="6"/>
  <c r="D83" i="6"/>
  <c r="D82" i="6"/>
  <c r="D80" i="6"/>
  <c r="D79" i="6"/>
  <c r="D78" i="6"/>
  <c r="D77" i="6"/>
  <c r="F76" i="6"/>
  <c r="D75" i="6"/>
  <c r="D74" i="6"/>
  <c r="D73" i="6"/>
  <c r="D72" i="6"/>
  <c r="D71" i="6"/>
  <c r="D70" i="6"/>
  <c r="D69" i="6"/>
  <c r="D68" i="6"/>
  <c r="D67" i="6"/>
  <c r="D66" i="6"/>
  <c r="D65" i="6"/>
  <c r="D64" i="6"/>
  <c r="F51" i="6"/>
  <c r="D50" i="6"/>
  <c r="D49" i="6"/>
  <c r="D48" i="6"/>
  <c r="F47" i="6"/>
  <c r="D46" i="6"/>
  <c r="D45" i="6"/>
  <c r="D44" i="6"/>
  <c r="F43" i="6"/>
  <c r="F40" i="6"/>
  <c r="F39" i="6"/>
  <c r="F38" i="6"/>
  <c r="F37" i="6"/>
  <c r="F36" i="6"/>
  <c r="F46" i="6" l="1"/>
  <c r="F81" i="6"/>
  <c r="F50" i="6"/>
  <c r="F66" i="6"/>
  <c r="D39" i="6"/>
  <c r="F49" i="6"/>
  <c r="F72" i="6"/>
  <c r="F74" i="6"/>
  <c r="F78" i="6"/>
  <c r="F45" i="6"/>
  <c r="F65" i="6"/>
  <c r="F79" i="6"/>
  <c r="F80" i="6"/>
  <c r="D38" i="6"/>
  <c r="F44" i="6"/>
  <c r="F48" i="6"/>
  <c r="F64" i="6"/>
  <c r="F69" i="6"/>
  <c r="F77" i="6"/>
  <c r="F82" i="6"/>
  <c r="F73" i="6"/>
  <c r="D36" i="6"/>
  <c r="D40" i="6"/>
  <c r="D43" i="6"/>
  <c r="D47" i="6"/>
  <c r="D51" i="6"/>
  <c r="D81" i="6"/>
  <c r="F75" i="6"/>
  <c r="F83" i="6"/>
  <c r="D76" i="6"/>
  <c r="F67" i="6"/>
  <c r="D37" i="6"/>
  <c r="F71" i="6"/>
  <c r="F70" i="6"/>
  <c r="F68" i="6"/>
  <c r="F56" i="6"/>
  <c r="F62" i="6"/>
  <c r="F59" i="6"/>
  <c r="D22" i="6" l="1"/>
  <c r="D21" i="6"/>
  <c r="D20" i="6"/>
  <c r="D19" i="6"/>
  <c r="D12" i="6"/>
  <c r="D13" i="6"/>
  <c r="D11" i="6"/>
  <c r="D10" i="6"/>
  <c r="F10" i="6" l="1"/>
  <c r="F20" i="6"/>
  <c r="F11" i="6"/>
  <c r="F21" i="6"/>
  <c r="F19" i="6"/>
  <c r="F13" i="6"/>
  <c r="F22" i="6"/>
  <c r="F12" i="6"/>
  <c r="D29" i="6"/>
  <c r="D28" i="6"/>
  <c r="D27" i="6"/>
  <c r="D26" i="6"/>
  <c r="D33" i="6"/>
  <c r="D32" i="6"/>
  <c r="D18" i="6"/>
  <c r="D17" i="6"/>
  <c r="D24" i="6"/>
  <c r="D16" i="6"/>
  <c r="D8" i="6"/>
  <c r="D52" i="6"/>
  <c r="AD53" i="12"/>
  <c r="AE53" i="12"/>
  <c r="AF53" i="12"/>
  <c r="D15" i="6"/>
  <c r="D14" i="6"/>
  <c r="F42" i="6" l="1"/>
  <c r="D42" i="6"/>
  <c r="F17" i="6"/>
  <c r="F14" i="6"/>
  <c r="F16" i="6"/>
  <c r="F15" i="6"/>
  <c r="F53" i="6"/>
  <c r="F18" i="6"/>
  <c r="F8" i="6"/>
  <c r="F26" i="6"/>
  <c r="F28" i="6"/>
  <c r="F29" i="6"/>
  <c r="F27" i="6"/>
  <c r="F33" i="6"/>
  <c r="F32" i="6"/>
  <c r="D35" i="6"/>
  <c r="F24" i="6"/>
  <c r="F35" i="6" l="1"/>
  <c r="D31" i="6"/>
  <c r="C6" i="6"/>
  <c r="B6" i="6"/>
  <c r="F31" i="6" l="1"/>
  <c r="D7" i="6"/>
  <c r="A6" i="6" l="1"/>
  <c r="E6" i="6"/>
  <c r="G6" i="6"/>
  <c r="H6" i="6"/>
  <c r="I6" i="6"/>
  <c r="J6" i="6"/>
  <c r="K6" i="6"/>
  <c r="L6" i="6"/>
  <c r="M6" i="6"/>
  <c r="N6" i="6"/>
  <c r="O6" i="6"/>
  <c r="P6" i="6"/>
  <c r="Q6" i="6"/>
  <c r="R6" i="6"/>
  <c r="S6" i="6"/>
  <c r="D6" i="6" l="1"/>
  <c r="F85" i="6" l="1"/>
  <c r="F7" i="6"/>
  <c r="F6" i="6"/>
</calcChain>
</file>

<file path=xl/sharedStrings.xml><?xml version="1.0" encoding="utf-8"?>
<sst xmlns="http://schemas.openxmlformats.org/spreadsheetml/2006/main" count="583" uniqueCount="233">
  <si>
    <t>LENGTH</t>
  </si>
  <si>
    <t>WEIGHT</t>
  </si>
  <si>
    <t>TYPE</t>
  </si>
  <si>
    <t>DIMENSIONS</t>
  </si>
  <si>
    <t>A</t>
  </si>
  <si>
    <t>B</t>
  </si>
  <si>
    <t>C</t>
  </si>
  <si>
    <t>D</t>
  </si>
  <si>
    <t>E</t>
  </si>
  <si>
    <t>R</t>
  </si>
  <si>
    <t>INC</t>
  </si>
  <si>
    <t>NUMBER</t>
  </si>
  <si>
    <t>MARK</t>
  </si>
  <si>
    <t>F</t>
  </si>
  <si>
    <t>G</t>
  </si>
  <si>
    <t>H</t>
  </si>
  <si>
    <t>K</t>
  </si>
  <si>
    <t>O</t>
  </si>
  <si>
    <t>BAR</t>
  </si>
  <si>
    <t>WEIGHT/FT</t>
  </si>
  <si>
    <t>#3</t>
  </si>
  <si>
    <t>#4</t>
  </si>
  <si>
    <t>#5</t>
  </si>
  <si>
    <t>#6</t>
  </si>
  <si>
    <t>#7</t>
  </si>
  <si>
    <t>#8</t>
  </si>
  <si>
    <t>#11</t>
  </si>
  <si>
    <t>#14</t>
  </si>
  <si>
    <t>#18</t>
  </si>
  <si>
    <t>STR</t>
  </si>
  <si>
    <t>TOTAL =</t>
  </si>
  <si>
    <t>RA</t>
  </si>
  <si>
    <t>FA</t>
  </si>
  <si>
    <t>TOTAL</t>
  </si>
  <si>
    <t>#9</t>
  </si>
  <si>
    <t>#10</t>
  </si>
  <si>
    <t>3'-0"</t>
  </si>
  <si>
    <t>3'-5"</t>
  </si>
  <si>
    <t>1'-0"</t>
  </si>
  <si>
    <t>11"</t>
  </si>
  <si>
    <t>12'-7"</t>
  </si>
  <si>
    <t>D801</t>
  </si>
  <si>
    <t>3'-10"</t>
  </si>
  <si>
    <t>TO</t>
  </si>
  <si>
    <t>SER. OF</t>
  </si>
  <si>
    <t>2'-6"</t>
  </si>
  <si>
    <t>A601</t>
  </si>
  <si>
    <t>A603</t>
  </si>
  <si>
    <t>A602</t>
  </si>
  <si>
    <t>A604</t>
  </si>
  <si>
    <t>A605</t>
  </si>
  <si>
    <t>A606</t>
  </si>
  <si>
    <t>A501</t>
  </si>
  <si>
    <t>SP901</t>
  </si>
  <si>
    <t>WW601</t>
  </si>
  <si>
    <t>WW602</t>
  </si>
  <si>
    <t>WW603</t>
  </si>
  <si>
    <t>WW604</t>
  </si>
  <si>
    <t>WW605</t>
  </si>
  <si>
    <t>A607</t>
  </si>
  <si>
    <t>A608</t>
  </si>
  <si>
    <t>A609</t>
  </si>
  <si>
    <t>SP601</t>
  </si>
  <si>
    <t>SP602</t>
  </si>
  <si>
    <t>SP603</t>
  </si>
  <si>
    <t>SP604</t>
  </si>
  <si>
    <t>SP902</t>
  </si>
  <si>
    <t>SP903</t>
  </si>
  <si>
    <t>WW606</t>
  </si>
  <si>
    <t>WW607</t>
  </si>
  <si>
    <t>WW608</t>
  </si>
  <si>
    <t>WW609</t>
  </si>
  <si>
    <t>WW611</t>
  </si>
  <si>
    <t>WW612</t>
  </si>
  <si>
    <t>WW613</t>
  </si>
  <si>
    <t>WW614</t>
  </si>
  <si>
    <t>WW615</t>
  </si>
  <si>
    <t>WW616</t>
  </si>
  <si>
    <t>WW617</t>
  </si>
  <si>
    <t>30'-0"</t>
  </si>
  <si>
    <t>* A502</t>
  </si>
  <si>
    <t>* A503</t>
  </si>
  <si>
    <t>19'-0"</t>
  </si>
  <si>
    <t>19'-3"</t>
  </si>
  <si>
    <t>* DENOTES MECHANICAL CONNECTOR</t>
  </si>
  <si>
    <t>4'-0"</t>
  </si>
  <si>
    <t>8'-7"</t>
  </si>
  <si>
    <t>2'-9"</t>
  </si>
  <si>
    <t>1'-5"</t>
  </si>
  <si>
    <t>6'-7"</t>
  </si>
  <si>
    <t>A610</t>
  </si>
  <si>
    <t>A611</t>
  </si>
  <si>
    <t>10'-2"</t>
  </si>
  <si>
    <t>8'-2"</t>
  </si>
  <si>
    <t>2'-0"</t>
  </si>
  <si>
    <t>9'-8"</t>
  </si>
  <si>
    <t>7'-8"</t>
  </si>
  <si>
    <t>1'-3"</t>
  </si>
  <si>
    <t>2'-1"</t>
  </si>
  <si>
    <t>4'-9"</t>
  </si>
  <si>
    <t>5'-0"</t>
  </si>
  <si>
    <t>4'-10"</t>
  </si>
  <si>
    <t>6"</t>
  </si>
  <si>
    <t>6'-6"</t>
  </si>
  <si>
    <t>5'-6"</t>
  </si>
  <si>
    <t>5'-1"</t>
  </si>
  <si>
    <t>4'-1"</t>
  </si>
  <si>
    <t>6'-4"</t>
  </si>
  <si>
    <t>2'-4"</t>
  </si>
  <si>
    <t>3'-6"</t>
  </si>
  <si>
    <t>3'-4"</t>
  </si>
  <si>
    <t>5'-2"</t>
  </si>
  <si>
    <t>WW505</t>
  </si>
  <si>
    <t>14'-0"</t>
  </si>
  <si>
    <t>WW506</t>
  </si>
  <si>
    <t>WW507</t>
  </si>
  <si>
    <t>WW508</t>
  </si>
  <si>
    <t>WW509</t>
  </si>
  <si>
    <t>WW510</t>
  </si>
  <si>
    <t>13'-1"</t>
  </si>
  <si>
    <t>15'-0"</t>
  </si>
  <si>
    <t>16'-8"</t>
  </si>
  <si>
    <t>14'-6"</t>
  </si>
  <si>
    <t>19'-1"</t>
  </si>
  <si>
    <t>WW618</t>
  </si>
  <si>
    <t>WW619</t>
  </si>
  <si>
    <t>WW620</t>
  </si>
  <si>
    <t>WW621</t>
  </si>
  <si>
    <t>WW622</t>
  </si>
  <si>
    <t>WW623</t>
  </si>
  <si>
    <t>WW624</t>
  </si>
  <si>
    <t>WW625</t>
  </si>
  <si>
    <t>WW626</t>
  </si>
  <si>
    <t>WW627</t>
  </si>
  <si>
    <t>WW628</t>
  </si>
  <si>
    <t>WW629</t>
  </si>
  <si>
    <t>WW630</t>
  </si>
  <si>
    <t>WW631</t>
  </si>
  <si>
    <t>WW632</t>
  </si>
  <si>
    <t>WW633</t>
  </si>
  <si>
    <t>WW634</t>
  </si>
  <si>
    <t xml:space="preserve"> ** WW610</t>
  </si>
  <si>
    <t>12'-2"</t>
  </si>
  <si>
    <t>12'-4"</t>
  </si>
  <si>
    <t>11'-10"</t>
  </si>
  <si>
    <t>12'-0"</t>
  </si>
  <si>
    <t>12'-5"</t>
  </si>
  <si>
    <t>3"</t>
  </si>
  <si>
    <t>3'-8"</t>
  </si>
  <si>
    <t>4'-2"</t>
  </si>
  <si>
    <t>2"</t>
  </si>
  <si>
    <t>10'-3"</t>
  </si>
  <si>
    <t>10'-5"</t>
  </si>
  <si>
    <t>11'-5"</t>
  </si>
  <si>
    <t>11'-7"</t>
  </si>
  <si>
    <t>10'-4"</t>
  </si>
  <si>
    <t>11'-4"</t>
  </si>
  <si>
    <t>11'-6"</t>
  </si>
  <si>
    <t>4'-6"</t>
  </si>
  <si>
    <t>4'-8"</t>
  </si>
  <si>
    <t>** DENOTES GAVLVANIZED STEEL REINFORCEMENT</t>
  </si>
  <si>
    <t>ABUTMENT REINFORCING SCHEDULE</t>
  </si>
  <si>
    <t>7'-7"</t>
  </si>
  <si>
    <t>10"</t>
  </si>
  <si>
    <t>4'-3"</t>
  </si>
  <si>
    <t>6'-2"</t>
  </si>
  <si>
    <t>9'-2"</t>
  </si>
  <si>
    <t>8'-8"</t>
  </si>
  <si>
    <t>4'-7"</t>
  </si>
  <si>
    <t>2'-5"</t>
  </si>
  <si>
    <t>3'-7"</t>
  </si>
  <si>
    <t>W505</t>
  </si>
  <si>
    <t>W506</t>
  </si>
  <si>
    <t>W507</t>
  </si>
  <si>
    <t>W508</t>
  </si>
  <si>
    <t>W509</t>
  </si>
  <si>
    <t>W510</t>
  </si>
  <si>
    <t>W601</t>
  </si>
  <si>
    <t>W602</t>
  </si>
  <si>
    <t>W603</t>
  </si>
  <si>
    <t>9'-4"</t>
  </si>
  <si>
    <t>W604</t>
  </si>
  <si>
    <t>8'-10"</t>
  </si>
  <si>
    <t>W605</t>
  </si>
  <si>
    <t>9'-0"</t>
  </si>
  <si>
    <t>W606</t>
  </si>
  <si>
    <t>9'-5"</t>
  </si>
  <si>
    <t>W607</t>
  </si>
  <si>
    <t>9'-7"</t>
  </si>
  <si>
    <t>W608</t>
  </si>
  <si>
    <t>W609</t>
  </si>
  <si>
    <t xml:space="preserve"> ** W610</t>
  </si>
  <si>
    <t>W611</t>
  </si>
  <si>
    <t>W612</t>
  </si>
  <si>
    <t>W613</t>
  </si>
  <si>
    <t>W614</t>
  </si>
  <si>
    <t>W615</t>
  </si>
  <si>
    <t>W616</t>
  </si>
  <si>
    <t>W617</t>
  </si>
  <si>
    <t>W618</t>
  </si>
  <si>
    <t>W619</t>
  </si>
  <si>
    <t>W620</t>
  </si>
  <si>
    <t>W621</t>
  </si>
  <si>
    <t>W622</t>
  </si>
  <si>
    <t>9'-6"</t>
  </si>
  <si>
    <t>W623</t>
  </si>
  <si>
    <t>W624</t>
  </si>
  <si>
    <t>W625</t>
  </si>
  <si>
    <t>W626</t>
  </si>
  <si>
    <t>W627</t>
  </si>
  <si>
    <t>W628</t>
  </si>
  <si>
    <t>W629</t>
  </si>
  <si>
    <t>W630</t>
  </si>
  <si>
    <t>W631</t>
  </si>
  <si>
    <t>W632</t>
  </si>
  <si>
    <t>W633</t>
  </si>
  <si>
    <t>W634</t>
  </si>
  <si>
    <t>W635</t>
  </si>
  <si>
    <t>13'-8"</t>
  </si>
  <si>
    <t>12'-10"</t>
  </si>
  <si>
    <t>W636</t>
  </si>
  <si>
    <t>13'-10"</t>
  </si>
  <si>
    <t>13'-0"</t>
  </si>
  <si>
    <t>W637</t>
  </si>
  <si>
    <t>W638</t>
  </si>
  <si>
    <t>W639</t>
  </si>
  <si>
    <t>W640</t>
  </si>
  <si>
    <t>7'-0"</t>
  </si>
  <si>
    <t>10'-8"</t>
  </si>
  <si>
    <t>9 1/4"</t>
  </si>
  <si>
    <t>W641</t>
  </si>
  <si>
    <t>1'-4"</t>
  </si>
  <si>
    <t>4'-5"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</si>
</sst>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8"/>
      <name val="Arial"/>
      <family val="2"/>
    </font>
    <font>
      <i/>
      <sz val="14"/>
      <name val="Verdana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4">
    <xf numFmtId="0" fontId="0" fillId="0" borderId="0" xfId="0"/>
    <xf numFmtId="1" fontId="0" fillId="0" borderId="0" xfId="0" applyNumberFormat="1"/>
    <xf numFmtId="0" fontId="2" fillId="0" borderId="7" xfId="1" applyBorder="1" applyAlignment="1">
      <alignment horizontal="center"/>
    </xf>
    <xf numFmtId="0" fontId="2" fillId="0" borderId="8" xfId="1" applyBorder="1" applyAlignment="1">
      <alignment horizontal="center"/>
    </xf>
    <xf numFmtId="0" fontId="2" fillId="0" borderId="9" xfId="1" applyBorder="1" applyAlignment="1">
      <alignment horizontal="center"/>
    </xf>
    <xf numFmtId="0" fontId="2" fillId="0" borderId="11" xfId="1" applyBorder="1" applyAlignment="1">
      <alignment horizontal="center"/>
    </xf>
    <xf numFmtId="165" fontId="2" fillId="0" borderId="10" xfId="1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2" fontId="2" fillId="0" borderId="10" xfId="1" applyNumberFormat="1" applyBorder="1" applyAlignment="1">
      <alignment horizontal="center"/>
    </xf>
    <xf numFmtId="2" fontId="2" fillId="0" borderId="12" xfId="1" applyNumberFormat="1" applyBorder="1" applyAlignment="1">
      <alignment horizontal="center"/>
    </xf>
    <xf numFmtId="165" fontId="2" fillId="0" borderId="0" xfId="1" applyNumberForma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10" xfId="1" applyBorder="1" applyAlignment="1">
      <alignment horizontal="center"/>
    </xf>
    <xf numFmtId="165" fontId="0" fillId="0" borderId="0" xfId="0" applyNumberFormat="1" applyAlignment="1">
      <alignment horizontal="right"/>
    </xf>
    <xf numFmtId="165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165" fontId="2" fillId="0" borderId="0" xfId="1" applyNumberFormat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/>
    <xf numFmtId="0" fontId="0" fillId="0" borderId="19" xfId="0" applyBorder="1"/>
    <xf numFmtId="1" fontId="0" fillId="0" borderId="19" xfId="0" applyNumberForma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1" fontId="0" fillId="0" borderId="26" xfId="0" applyNumberFormat="1" applyBorder="1"/>
    <xf numFmtId="0" fontId="0" fillId="0" borderId="27" xfId="0" applyBorder="1"/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90"/>
    </xf>
    <xf numFmtId="1" fontId="4" fillId="0" borderId="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750A845-0979-455A-B404-ED78B3B01A7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18</xdr:col>
      <xdr:colOff>522438</xdr:colOff>
      <xdr:row>56</xdr:row>
      <xdr:rowOff>17919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11495238" cy="90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370286</xdr:colOff>
      <xdr:row>42</xdr:row>
      <xdr:rowOff>142007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C3E5F0-21CC-4B0D-9435-B9F47F91A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514286" cy="69428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ODOT_D12\0121497A.00%20-%20LAK-283-1434%20Deck%20PID111005\111005\400-Engineering\Structures\SFN_4302826\Spreadsheets\Rebar%20List%20LAK-283%20(Abutments)_AMT%20Check.xlsx" TargetMode="External"/><Relationship Id="rId1" Type="http://schemas.openxmlformats.org/officeDocument/2006/relationships/externalLinkPath" Target="Rebar%20List%20LAK-283%20(Abutments)_AMT%20Che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 0"/>
      <sheetName val="AUTOTABLE 0"/>
      <sheetName val="Stnd. Deductions"/>
      <sheetName val="Bar Bending Data"/>
      <sheetName val="Bar Unit Weight"/>
    </sheetNames>
    <sheetDataSet>
      <sheetData sheetId="0">
        <row r="96">
          <cell r="E96" t="str">
            <v>TOTAL =</v>
          </cell>
          <cell r="F96">
            <v>15593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D4F48-FC5E-48CC-A63A-0C96F890E37F}">
  <dimension ref="A1:AF96"/>
  <sheetViews>
    <sheetView topLeftCell="A73" zoomScale="85" zoomScaleNormal="85" workbookViewId="0">
      <selection activeCell="E100" sqref="E100"/>
    </sheetView>
  </sheetViews>
  <sheetFormatPr defaultRowHeight="12.75" x14ac:dyDescent="0.2"/>
  <cols>
    <col min="1" max="3" width="13" style="11" customWidth="1"/>
    <col min="4" max="4" width="14.85546875" style="11" customWidth="1"/>
    <col min="5" max="6" width="14.7109375" style="11" customWidth="1"/>
    <col min="7" max="7" width="7.140625" style="11" customWidth="1"/>
    <col min="8" max="8" width="8.140625" style="11" customWidth="1"/>
    <col min="9" max="12" width="12.7109375" style="11" customWidth="1"/>
    <col min="13" max="14" width="9.140625" style="11"/>
    <col min="18" max="18" width="11.140625" customWidth="1"/>
    <col min="19" max="19" width="11.28515625" customWidth="1"/>
    <col min="23" max="23" width="11" customWidth="1"/>
    <col min="30" max="30" width="11.5703125" customWidth="1"/>
  </cols>
  <sheetData>
    <row r="1" spans="1:32" ht="25.5" customHeight="1" thickBot="1" x14ac:dyDescent="0.25">
      <c r="A1" s="41" t="s">
        <v>12</v>
      </c>
      <c r="B1" s="44" t="s">
        <v>11</v>
      </c>
      <c r="C1" s="45"/>
      <c r="D1" s="46"/>
      <c r="E1" s="41" t="s">
        <v>0</v>
      </c>
      <c r="F1" s="42" t="s">
        <v>1</v>
      </c>
      <c r="G1" s="43" t="s">
        <v>2</v>
      </c>
      <c r="H1" s="41" t="s">
        <v>3</v>
      </c>
      <c r="I1" s="41"/>
      <c r="J1" s="41"/>
      <c r="K1" s="41"/>
      <c r="L1" s="41"/>
      <c r="M1" s="41"/>
      <c r="N1" s="41"/>
    </row>
    <row r="2" spans="1:32" ht="18.75" customHeight="1" thickBot="1" x14ac:dyDescent="0.25">
      <c r="A2" s="41"/>
      <c r="B2" s="47"/>
      <c r="C2" s="48"/>
      <c r="D2" s="49"/>
      <c r="E2" s="41"/>
      <c r="F2" s="42"/>
      <c r="G2" s="43"/>
      <c r="H2" s="41"/>
      <c r="I2" s="41"/>
      <c r="J2" s="41"/>
      <c r="K2" s="41"/>
      <c r="L2" s="41"/>
      <c r="M2" s="41"/>
      <c r="N2" s="41"/>
    </row>
    <row r="3" spans="1:32" ht="13.5" customHeight="1" thickBot="1" x14ac:dyDescent="0.25">
      <c r="A3" s="41"/>
      <c r="B3" s="36" t="s">
        <v>31</v>
      </c>
      <c r="C3" s="36" t="s">
        <v>32</v>
      </c>
      <c r="D3" s="36" t="s">
        <v>33</v>
      </c>
      <c r="E3" s="41"/>
      <c r="F3" s="42"/>
      <c r="G3" s="43"/>
      <c r="H3" s="41" t="s">
        <v>4</v>
      </c>
      <c r="I3" s="41" t="s">
        <v>5</v>
      </c>
      <c r="J3" s="41" t="s">
        <v>6</v>
      </c>
      <c r="K3" s="41" t="s">
        <v>7</v>
      </c>
      <c r="L3" s="41" t="s">
        <v>8</v>
      </c>
      <c r="M3" s="41" t="s">
        <v>9</v>
      </c>
      <c r="N3" s="41" t="s">
        <v>10</v>
      </c>
    </row>
    <row r="4" spans="1:32" ht="13.5" customHeight="1" thickBot="1" x14ac:dyDescent="0.25">
      <c r="A4" s="41"/>
      <c r="B4" s="37"/>
      <c r="C4" s="37"/>
      <c r="D4" s="37"/>
      <c r="E4" s="41"/>
      <c r="F4" s="42"/>
      <c r="G4" s="43"/>
      <c r="H4" s="41"/>
      <c r="I4" s="41"/>
      <c r="J4" s="41"/>
      <c r="K4" s="41"/>
      <c r="L4" s="41"/>
      <c r="M4" s="41"/>
      <c r="N4" s="41"/>
    </row>
    <row r="5" spans="1:32" ht="17.25" customHeight="1" thickBot="1" x14ac:dyDescent="0.25">
      <c r="A5" s="38" t="s">
        <v>161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40"/>
    </row>
    <row r="6" spans="1:32" ht="17.25" customHeight="1" x14ac:dyDescent="0.2">
      <c r="A6" s="12" t="s">
        <v>52</v>
      </c>
      <c r="B6" s="11">
        <v>28</v>
      </c>
      <c r="C6" s="11">
        <v>28</v>
      </c>
      <c r="D6" s="11">
        <f>B6+C6</f>
        <v>56</v>
      </c>
      <c r="E6" s="11" t="s">
        <v>79</v>
      </c>
      <c r="F6" s="13">
        <f t="shared" ref="F6:F8" si="0">ROUND(D6*O6*P6, 0)</f>
        <v>1752</v>
      </c>
      <c r="G6" s="11" t="s">
        <v>29</v>
      </c>
      <c r="O6" s="14">
        <v>1.0429999999999999</v>
      </c>
      <c r="P6" s="10">
        <v>30</v>
      </c>
      <c r="Q6" s="15"/>
      <c r="R6" s="15"/>
      <c r="S6" s="15"/>
      <c r="T6" s="15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ht="17.25" customHeight="1" x14ac:dyDescent="0.2">
      <c r="A7" s="12" t="s">
        <v>80</v>
      </c>
      <c r="B7" s="11">
        <v>18</v>
      </c>
      <c r="C7" s="11">
        <v>18</v>
      </c>
      <c r="D7" s="11">
        <f>B7+C7</f>
        <v>36</v>
      </c>
      <c r="E7" s="11" t="s">
        <v>82</v>
      </c>
      <c r="F7" s="13">
        <f t="shared" si="0"/>
        <v>713</v>
      </c>
      <c r="G7" s="11" t="s">
        <v>29</v>
      </c>
      <c r="O7" s="14">
        <v>1.0429999999999999</v>
      </c>
      <c r="P7" s="10">
        <v>19</v>
      </c>
      <c r="Q7" s="15"/>
      <c r="R7" s="15"/>
      <c r="S7" s="15"/>
      <c r="T7" s="15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ht="17.25" customHeight="1" x14ac:dyDescent="0.2">
      <c r="A8" s="12" t="s">
        <v>81</v>
      </c>
      <c r="B8" s="11">
        <v>10</v>
      </c>
      <c r="C8" s="11">
        <v>10</v>
      </c>
      <c r="D8" s="11">
        <f>B8+C8</f>
        <v>20</v>
      </c>
      <c r="E8" s="11" t="s">
        <v>83</v>
      </c>
      <c r="F8" s="13">
        <f t="shared" si="0"/>
        <v>402</v>
      </c>
      <c r="G8" s="11" t="s">
        <v>29</v>
      </c>
      <c r="O8" s="14">
        <v>1.0429999999999999</v>
      </c>
      <c r="P8" s="10">
        <v>19.25</v>
      </c>
      <c r="Q8" s="15"/>
      <c r="R8" s="15"/>
      <c r="S8" s="15"/>
      <c r="T8" s="15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ht="18.75" customHeight="1" x14ac:dyDescent="0.2">
      <c r="A9" s="12"/>
      <c r="B9" s="12"/>
      <c r="C9" s="12"/>
      <c r="E9" s="12"/>
      <c r="F9" s="13"/>
      <c r="G9" s="12"/>
      <c r="H9" s="12"/>
      <c r="I9" s="12"/>
      <c r="O9" s="14"/>
      <c r="P9" s="10"/>
      <c r="Q9" s="15"/>
      <c r="R9" s="15"/>
      <c r="S9" s="15"/>
      <c r="T9" s="15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ht="18" customHeight="1" x14ac:dyDescent="0.2">
      <c r="A10" s="12" t="s">
        <v>46</v>
      </c>
      <c r="B10" s="12">
        <v>61</v>
      </c>
      <c r="C10" s="12">
        <v>61</v>
      </c>
      <c r="D10" s="11">
        <f t="shared" ref="D10:D22" si="1">B10+C10</f>
        <v>122</v>
      </c>
      <c r="E10" s="12" t="s">
        <v>162</v>
      </c>
      <c r="F10" s="13">
        <f>ROUND(D10*O10*P10,0)</f>
        <v>1390</v>
      </c>
      <c r="G10" s="11">
        <v>2</v>
      </c>
      <c r="H10" s="12" t="s">
        <v>109</v>
      </c>
      <c r="I10" s="12" t="s">
        <v>39</v>
      </c>
      <c r="J10" s="12" t="s">
        <v>109</v>
      </c>
      <c r="O10" s="17">
        <v>1.502</v>
      </c>
      <c r="P10" s="15">
        <v>7.5830000000000002</v>
      </c>
      <c r="Q10" s="15">
        <f>R10+S10+T10+U10+V10+W10+X10-AD10-AE10-AF10-AG10-AH10</f>
        <v>7.5826666666666673</v>
      </c>
      <c r="R10" s="15">
        <v>3.5</v>
      </c>
      <c r="S10" s="15">
        <f>11/12</f>
        <v>0.91666666666666663</v>
      </c>
      <c r="T10" s="15">
        <v>3.5</v>
      </c>
      <c r="U10" s="19"/>
      <c r="V10" s="20"/>
      <c r="W10" s="16"/>
      <c r="AD10">
        <v>0.16700000000000001</v>
      </c>
      <c r="AE10">
        <v>0.16700000000000001</v>
      </c>
    </row>
    <row r="11" spans="1:32" ht="18" customHeight="1" x14ac:dyDescent="0.2">
      <c r="A11" s="12" t="s">
        <v>48</v>
      </c>
      <c r="B11" s="12">
        <v>61</v>
      </c>
      <c r="C11" s="12">
        <v>61</v>
      </c>
      <c r="D11" s="11">
        <f t="shared" si="1"/>
        <v>122</v>
      </c>
      <c r="E11" s="12" t="s">
        <v>89</v>
      </c>
      <c r="F11" s="13">
        <f>ROUND(D11*O11*P11,0)</f>
        <v>1206</v>
      </c>
      <c r="G11" s="11">
        <v>2</v>
      </c>
      <c r="H11" s="12" t="s">
        <v>87</v>
      </c>
      <c r="I11" s="12" t="s">
        <v>88</v>
      </c>
      <c r="J11" s="12" t="s">
        <v>87</v>
      </c>
      <c r="O11" s="17">
        <v>1.502</v>
      </c>
      <c r="P11" s="15">
        <v>6.5830000000000002</v>
      </c>
      <c r="Q11" s="15">
        <f>R11+S11+T11+U11+V11+W11+X11-AD11-AE11-AF11-AG11-AH11</f>
        <v>6.5826666666666673</v>
      </c>
      <c r="R11" s="15">
        <v>2.75</v>
      </c>
      <c r="S11" s="15">
        <f>1+5/12</f>
        <v>1.4166666666666667</v>
      </c>
      <c r="T11" s="15">
        <v>2.75</v>
      </c>
      <c r="U11" s="19"/>
      <c r="V11" s="20"/>
      <c r="W11" s="16"/>
      <c r="AD11">
        <v>0.16700000000000001</v>
      </c>
      <c r="AE11">
        <v>0.16700000000000001</v>
      </c>
    </row>
    <row r="12" spans="1:32" ht="18.75" customHeight="1" x14ac:dyDescent="0.2">
      <c r="A12" s="12" t="s">
        <v>47</v>
      </c>
      <c r="B12" s="11">
        <v>64</v>
      </c>
      <c r="C12" s="11">
        <v>64</v>
      </c>
      <c r="D12" s="11">
        <f t="shared" si="1"/>
        <v>128</v>
      </c>
      <c r="E12" s="11" t="s">
        <v>98</v>
      </c>
      <c r="F12" s="13">
        <f t="shared" ref="F12:F18" si="2">ROUND(D12*O12*P12, 0)</f>
        <v>400</v>
      </c>
      <c r="G12" s="11">
        <v>1</v>
      </c>
      <c r="H12" s="11" t="s">
        <v>38</v>
      </c>
      <c r="I12" s="11" t="s">
        <v>97</v>
      </c>
      <c r="O12" s="17">
        <v>1.502</v>
      </c>
      <c r="P12" s="10">
        <v>2.0830000000000002</v>
      </c>
      <c r="Q12" s="15">
        <f>SUM(R12:Y12)-SUM(AB12:AF12)</f>
        <v>2.0830000000000002</v>
      </c>
      <c r="R12" s="19">
        <v>1</v>
      </c>
      <c r="S12" s="19">
        <v>1.25</v>
      </c>
      <c r="T12" s="15"/>
      <c r="U12" s="19"/>
      <c r="V12" s="19"/>
      <c r="W12" s="19"/>
      <c r="AD12" s="19">
        <v>0.16700000000000001</v>
      </c>
      <c r="AE12" s="19"/>
      <c r="AF12" s="19"/>
    </row>
    <row r="13" spans="1:32" ht="18.75" customHeight="1" x14ac:dyDescent="0.2">
      <c r="A13" s="12" t="s">
        <v>49</v>
      </c>
      <c r="B13" s="11">
        <v>63</v>
      </c>
      <c r="D13" s="11">
        <f t="shared" si="1"/>
        <v>63</v>
      </c>
      <c r="E13" s="12" t="s">
        <v>99</v>
      </c>
      <c r="F13" s="13">
        <f t="shared" si="2"/>
        <v>449</v>
      </c>
      <c r="G13" s="11">
        <v>2</v>
      </c>
      <c r="H13" s="12" t="s">
        <v>163</v>
      </c>
      <c r="I13" s="12" t="s">
        <v>37</v>
      </c>
      <c r="J13" s="12" t="s">
        <v>163</v>
      </c>
      <c r="O13" s="17">
        <v>1.502</v>
      </c>
      <c r="P13" s="15">
        <v>4.75</v>
      </c>
      <c r="Q13" s="15">
        <f>R13+S13+T13+U13+V13+W13+X13-AD13-AE13-AF13-AG13-AH13</f>
        <v>4.7492666666666672</v>
      </c>
      <c r="R13" s="15">
        <v>0.83330000000000004</v>
      </c>
      <c r="S13" s="15">
        <f>3+5/12</f>
        <v>3.4166666666666665</v>
      </c>
      <c r="T13" s="15">
        <v>0.83330000000000004</v>
      </c>
      <c r="U13" s="19"/>
      <c r="V13" s="20"/>
      <c r="W13" s="16"/>
      <c r="AD13">
        <v>0.16700000000000001</v>
      </c>
      <c r="AE13">
        <v>0.16700000000000001</v>
      </c>
      <c r="AF13" s="19"/>
    </row>
    <row r="14" spans="1:32" ht="18.75" customHeight="1" x14ac:dyDescent="0.2">
      <c r="A14" s="12" t="s">
        <v>50</v>
      </c>
      <c r="B14" s="12"/>
      <c r="C14" s="12">
        <v>63</v>
      </c>
      <c r="D14" s="11">
        <f t="shared" si="1"/>
        <v>63</v>
      </c>
      <c r="E14" s="12" t="s">
        <v>37</v>
      </c>
      <c r="F14" s="13">
        <f t="shared" si="2"/>
        <v>323</v>
      </c>
      <c r="G14" s="12" t="s">
        <v>29</v>
      </c>
      <c r="H14" s="12"/>
      <c r="I14" s="12"/>
      <c r="J14" s="12"/>
      <c r="O14" s="17">
        <v>1.502</v>
      </c>
      <c r="P14" s="15">
        <v>3.4166669999999999</v>
      </c>
      <c r="Q14" s="15"/>
      <c r="R14" s="15"/>
      <c r="S14" s="15"/>
      <c r="T14" s="15"/>
      <c r="U14" s="19"/>
      <c r="V14" s="20"/>
      <c r="W14" s="16"/>
      <c r="AD14">
        <v>0.16700000000000001</v>
      </c>
      <c r="AE14">
        <v>0.16700000000000001</v>
      </c>
      <c r="AF14" s="19"/>
    </row>
    <row r="15" spans="1:32" ht="18" customHeight="1" x14ac:dyDescent="0.2">
      <c r="A15" s="11" t="s">
        <v>51</v>
      </c>
      <c r="B15" s="11">
        <v>128</v>
      </c>
      <c r="D15" s="11">
        <f t="shared" si="1"/>
        <v>128</v>
      </c>
      <c r="E15" s="12" t="s">
        <v>85</v>
      </c>
      <c r="F15" s="13">
        <f t="shared" si="2"/>
        <v>769</v>
      </c>
      <c r="G15" s="12" t="s">
        <v>29</v>
      </c>
      <c r="O15" s="17">
        <v>1.502</v>
      </c>
      <c r="P15" s="10">
        <v>4</v>
      </c>
      <c r="Q15" s="15"/>
      <c r="R15" s="10"/>
      <c r="S15" s="15"/>
      <c r="T15" s="15"/>
      <c r="U15" s="19"/>
      <c r="V15" s="20"/>
      <c r="W15" s="16"/>
      <c r="AD15" s="19"/>
    </row>
    <row r="16" spans="1:32" ht="18" customHeight="1" x14ac:dyDescent="0.2">
      <c r="A16" s="11" t="s">
        <v>59</v>
      </c>
      <c r="C16" s="11">
        <v>128</v>
      </c>
      <c r="D16" s="11">
        <f t="shared" si="1"/>
        <v>128</v>
      </c>
      <c r="E16" s="12" t="s">
        <v>164</v>
      </c>
      <c r="F16" s="13">
        <f t="shared" si="2"/>
        <v>817</v>
      </c>
      <c r="G16" s="12" t="s">
        <v>29</v>
      </c>
      <c r="O16" s="17">
        <v>1.502</v>
      </c>
      <c r="P16" s="10">
        <v>4.25</v>
      </c>
      <c r="Q16" s="15"/>
      <c r="R16" s="10"/>
      <c r="S16" s="15"/>
      <c r="T16" s="15"/>
      <c r="U16" s="19"/>
      <c r="V16" s="20"/>
      <c r="W16" s="16"/>
      <c r="AD16" s="19"/>
    </row>
    <row r="17" spans="1:32" ht="18" customHeight="1" x14ac:dyDescent="0.2">
      <c r="A17" s="11" t="s">
        <v>60</v>
      </c>
      <c r="B17" s="11">
        <v>1</v>
      </c>
      <c r="D17" s="11">
        <f t="shared" si="1"/>
        <v>1</v>
      </c>
      <c r="E17" s="12" t="s">
        <v>165</v>
      </c>
      <c r="F17" s="13">
        <f t="shared" si="2"/>
        <v>9</v>
      </c>
      <c r="G17" s="12">
        <v>2</v>
      </c>
      <c r="H17" s="12" t="s">
        <v>163</v>
      </c>
      <c r="I17" s="12" t="s">
        <v>101</v>
      </c>
      <c r="J17" s="12" t="s">
        <v>163</v>
      </c>
      <c r="O17" s="17">
        <v>1.502</v>
      </c>
      <c r="P17" s="15">
        <v>6.1660000000000004</v>
      </c>
      <c r="Q17" s="15">
        <f t="shared" ref="Q17:Q22" si="3">R17+S17+T17+U17+V17+W17+X17-AD17-AE17-AF17-AG17-AH17</f>
        <v>6.1659333333333342</v>
      </c>
      <c r="R17" s="15">
        <v>0.83330000000000004</v>
      </c>
      <c r="S17" s="15">
        <f>4+10/12</f>
        <v>4.833333333333333</v>
      </c>
      <c r="T17" s="15">
        <v>0.83330000000000004</v>
      </c>
      <c r="U17" s="19"/>
      <c r="V17" s="20"/>
      <c r="W17" s="16"/>
      <c r="AD17">
        <v>0.16700000000000001</v>
      </c>
      <c r="AE17">
        <v>0.16700000000000001</v>
      </c>
    </row>
    <row r="18" spans="1:32" ht="18" customHeight="1" x14ac:dyDescent="0.2">
      <c r="A18" s="11" t="s">
        <v>61</v>
      </c>
      <c r="C18" s="11">
        <v>1</v>
      </c>
      <c r="D18" s="11">
        <f t="shared" si="1"/>
        <v>1</v>
      </c>
      <c r="E18" s="12" t="s">
        <v>101</v>
      </c>
      <c r="F18" s="13">
        <f t="shared" si="2"/>
        <v>8</v>
      </c>
      <c r="G18" s="12" t="s">
        <v>29</v>
      </c>
      <c r="H18" s="12"/>
      <c r="I18" s="12"/>
      <c r="J18" s="12"/>
      <c r="O18" s="17">
        <v>1.502</v>
      </c>
      <c r="P18" s="15">
        <v>5.5</v>
      </c>
      <c r="Q18" s="15">
        <f t="shared" si="3"/>
        <v>5.4993333333333334</v>
      </c>
      <c r="R18" s="15">
        <v>0.5</v>
      </c>
      <c r="S18" s="15">
        <f>4+10/12</f>
        <v>4.833333333333333</v>
      </c>
      <c r="T18" s="15">
        <v>0.5</v>
      </c>
      <c r="U18" s="19"/>
      <c r="V18" s="20"/>
      <c r="W18" s="16"/>
      <c r="AD18">
        <v>0.16700000000000001</v>
      </c>
      <c r="AE18">
        <v>0.16700000000000001</v>
      </c>
    </row>
    <row r="19" spans="1:32" ht="18" customHeight="1" x14ac:dyDescent="0.2">
      <c r="A19" s="12" t="s">
        <v>90</v>
      </c>
      <c r="B19" s="12">
        <v>1</v>
      </c>
      <c r="C19" s="12">
        <v>1</v>
      </c>
      <c r="D19" s="11">
        <f t="shared" si="1"/>
        <v>2</v>
      </c>
      <c r="E19" s="12" t="s">
        <v>166</v>
      </c>
      <c r="F19" s="13">
        <f>ROUND(D19*O19*P19,0)</f>
        <v>28</v>
      </c>
      <c r="G19" s="11">
        <v>2</v>
      </c>
      <c r="H19" s="12" t="s">
        <v>109</v>
      </c>
      <c r="I19" s="12" t="s">
        <v>45</v>
      </c>
      <c r="J19" s="12" t="s">
        <v>109</v>
      </c>
      <c r="O19" s="17">
        <v>1.502</v>
      </c>
      <c r="P19" s="15">
        <v>9.1667000000000005</v>
      </c>
      <c r="Q19" s="15">
        <f t="shared" si="3"/>
        <v>9.1660000000000004</v>
      </c>
      <c r="R19" s="15">
        <v>3.5</v>
      </c>
      <c r="S19" s="15">
        <v>2.5</v>
      </c>
      <c r="T19" s="15">
        <v>3.5</v>
      </c>
      <c r="U19" s="19"/>
      <c r="V19" s="20"/>
      <c r="W19" s="16"/>
      <c r="AD19">
        <v>0.16700000000000001</v>
      </c>
      <c r="AE19">
        <v>0.16700000000000001</v>
      </c>
    </row>
    <row r="20" spans="1:32" ht="18" customHeight="1" x14ac:dyDescent="0.2">
      <c r="A20" s="12" t="s">
        <v>91</v>
      </c>
      <c r="B20" s="12">
        <v>1</v>
      </c>
      <c r="C20" s="12">
        <v>1</v>
      </c>
      <c r="D20" s="11">
        <f t="shared" si="1"/>
        <v>2</v>
      </c>
      <c r="E20" s="12" t="s">
        <v>93</v>
      </c>
      <c r="F20" s="13">
        <f>ROUND(D20*O20*P20,0)</f>
        <v>25</v>
      </c>
      <c r="G20" s="11">
        <v>2</v>
      </c>
      <c r="H20" s="12" t="s">
        <v>87</v>
      </c>
      <c r="I20" s="12" t="s">
        <v>36</v>
      </c>
      <c r="J20" s="12" t="s">
        <v>87</v>
      </c>
      <c r="O20" s="17">
        <v>1.502</v>
      </c>
      <c r="P20" s="15">
        <v>8.1660000000000004</v>
      </c>
      <c r="Q20" s="15">
        <f t="shared" si="3"/>
        <v>8.1660000000000004</v>
      </c>
      <c r="R20" s="15">
        <v>2.75</v>
      </c>
      <c r="S20" s="15">
        <v>3</v>
      </c>
      <c r="T20" s="15">
        <v>2.75</v>
      </c>
      <c r="U20" s="19"/>
      <c r="V20" s="20"/>
      <c r="W20" s="16"/>
      <c r="AD20">
        <v>0.16700000000000001</v>
      </c>
      <c r="AE20">
        <v>0.16700000000000001</v>
      </c>
    </row>
    <row r="21" spans="1:32" ht="18" customHeight="1" x14ac:dyDescent="0.2">
      <c r="A21" s="12" t="s">
        <v>90</v>
      </c>
      <c r="B21" s="12">
        <v>1</v>
      </c>
      <c r="C21" s="12">
        <v>1</v>
      </c>
      <c r="D21" s="11">
        <f t="shared" si="1"/>
        <v>2</v>
      </c>
      <c r="E21" s="12" t="s">
        <v>167</v>
      </c>
      <c r="F21" s="13">
        <f>ROUND(D21*O21*P21,0)</f>
        <v>26</v>
      </c>
      <c r="G21" s="11">
        <v>2</v>
      </c>
      <c r="H21" s="12" t="s">
        <v>109</v>
      </c>
      <c r="I21" s="12" t="s">
        <v>94</v>
      </c>
      <c r="J21" s="12" t="s">
        <v>109</v>
      </c>
      <c r="O21" s="17">
        <v>1.502</v>
      </c>
      <c r="P21" s="15">
        <v>8.6667000000000005</v>
      </c>
      <c r="Q21" s="15">
        <f t="shared" si="3"/>
        <v>8.6660000000000004</v>
      </c>
      <c r="R21" s="15">
        <v>3.5</v>
      </c>
      <c r="S21" s="15">
        <v>2</v>
      </c>
      <c r="T21" s="15">
        <v>3.5</v>
      </c>
      <c r="U21" s="19"/>
      <c r="V21" s="20"/>
      <c r="W21" s="16"/>
      <c r="AD21">
        <v>0.16700000000000001</v>
      </c>
      <c r="AE21">
        <v>0.16700000000000001</v>
      </c>
    </row>
    <row r="22" spans="1:32" ht="18" customHeight="1" x14ac:dyDescent="0.2">
      <c r="A22" s="12" t="s">
        <v>91</v>
      </c>
      <c r="B22" s="12">
        <v>1</v>
      </c>
      <c r="C22" s="12">
        <v>1</v>
      </c>
      <c r="D22" s="11">
        <f t="shared" si="1"/>
        <v>2</v>
      </c>
      <c r="E22" s="12" t="s">
        <v>96</v>
      </c>
      <c r="F22" s="13">
        <f>ROUND(D22*O22*P22,0)</f>
        <v>23</v>
      </c>
      <c r="G22" s="11">
        <v>2</v>
      </c>
      <c r="H22" s="12" t="s">
        <v>87</v>
      </c>
      <c r="I22" s="12" t="s">
        <v>45</v>
      </c>
      <c r="J22" s="12" t="s">
        <v>87</v>
      </c>
      <c r="O22" s="17">
        <v>1.502</v>
      </c>
      <c r="P22" s="15">
        <v>7.6660000000000004</v>
      </c>
      <c r="Q22" s="15">
        <f t="shared" si="3"/>
        <v>7.6660000000000004</v>
      </c>
      <c r="R22" s="15">
        <v>2.75</v>
      </c>
      <c r="S22" s="15">
        <v>2.5</v>
      </c>
      <c r="T22" s="15">
        <v>2.75</v>
      </c>
      <c r="U22" s="19"/>
      <c r="V22" s="20"/>
      <c r="W22" s="16"/>
      <c r="AD22">
        <v>0.16700000000000001</v>
      </c>
      <c r="AE22">
        <v>0.16700000000000001</v>
      </c>
    </row>
    <row r="23" spans="1:32" ht="18" customHeight="1" x14ac:dyDescent="0.2">
      <c r="A23" s="12"/>
      <c r="B23" s="12"/>
      <c r="C23" s="12"/>
      <c r="F23" s="13"/>
      <c r="O23" s="17"/>
      <c r="P23" s="15"/>
      <c r="Q23" s="15"/>
      <c r="R23" s="15"/>
      <c r="S23" s="15"/>
      <c r="T23" s="15"/>
      <c r="U23" s="19"/>
      <c r="V23" s="20"/>
      <c r="W23" s="20"/>
    </row>
    <row r="24" spans="1:32" ht="18" customHeight="1" x14ac:dyDescent="0.2">
      <c r="A24" s="12" t="s">
        <v>41</v>
      </c>
      <c r="B24" s="12">
        <v>62</v>
      </c>
      <c r="C24" s="12">
        <v>62</v>
      </c>
      <c r="D24" s="11">
        <f>B24+C24</f>
        <v>124</v>
      </c>
      <c r="E24" s="11" t="s">
        <v>107</v>
      </c>
      <c r="F24" s="13">
        <f>ROUND(D24*O24*P24,0)</f>
        <v>2096</v>
      </c>
      <c r="G24" s="11">
        <v>18</v>
      </c>
      <c r="H24" s="11" t="s">
        <v>85</v>
      </c>
      <c r="I24" s="11" t="s">
        <v>38</v>
      </c>
      <c r="J24" s="11" t="s">
        <v>38</v>
      </c>
      <c r="O24" s="17">
        <v>2.67</v>
      </c>
      <c r="P24" s="15">
        <v>6.33</v>
      </c>
      <c r="Q24" s="15">
        <f>R24+S24+T24+U24+V24+W24+X24-AD24-AE24-AF24-AG24-AH24</f>
        <v>6.330136562860095</v>
      </c>
      <c r="R24" s="15">
        <f>11/12</f>
        <v>0.91666666666666663</v>
      </c>
      <c r="S24" s="15">
        <f>(1.414*(1+5/12)+0.823)/COS(45/180*PI())</f>
        <v>3.9968032295267615</v>
      </c>
      <c r="T24" s="15">
        <f>1+5/12</f>
        <v>1.4166666666666667</v>
      </c>
      <c r="U24" s="19"/>
      <c r="V24" s="20"/>
      <c r="W24" s="20"/>
    </row>
    <row r="25" spans="1:32" ht="18" customHeight="1" x14ac:dyDescent="0.2">
      <c r="A25" s="12"/>
      <c r="B25" s="12"/>
      <c r="C25" s="12"/>
      <c r="F25" s="13"/>
      <c r="O25" s="17"/>
      <c r="P25" s="15"/>
      <c r="Q25" s="15"/>
      <c r="R25" s="15"/>
      <c r="S25" s="15"/>
      <c r="T25" s="15"/>
      <c r="U25" s="19"/>
      <c r="V25" s="20"/>
      <c r="W25" s="20"/>
    </row>
    <row r="26" spans="1:32" ht="18.75" customHeight="1" x14ac:dyDescent="0.2">
      <c r="A26" s="12" t="s">
        <v>62</v>
      </c>
      <c r="B26" s="11">
        <v>12</v>
      </c>
      <c r="D26" s="11">
        <f>B26+C26</f>
        <v>12</v>
      </c>
      <c r="E26" s="11" t="s">
        <v>111</v>
      </c>
      <c r="F26" s="13">
        <f t="shared" ref="F26:F29" si="4">ROUND(D26*O26*P26, 0)</f>
        <v>93</v>
      </c>
      <c r="G26" s="11">
        <v>1</v>
      </c>
      <c r="H26" s="11" t="s">
        <v>108</v>
      </c>
      <c r="I26" s="11" t="s">
        <v>36</v>
      </c>
      <c r="O26" s="17">
        <v>1.502</v>
      </c>
      <c r="P26" s="10">
        <v>5.1666699999999999</v>
      </c>
      <c r="Q26" s="15">
        <f t="shared" ref="Q26:Q29" si="5">SUM(R26:Y26)-SUM(AB26:AF26)</f>
        <v>5.1663333333333341</v>
      </c>
      <c r="R26" s="19">
        <f>2+4/12</f>
        <v>2.3333333333333335</v>
      </c>
      <c r="S26" s="19">
        <v>3</v>
      </c>
      <c r="T26" s="15"/>
      <c r="U26" s="19"/>
      <c r="V26" s="19"/>
      <c r="W26" s="19"/>
      <c r="AD26" s="19">
        <v>0.16700000000000001</v>
      </c>
      <c r="AE26" s="19"/>
      <c r="AF26" s="19"/>
    </row>
    <row r="27" spans="1:32" ht="18.75" customHeight="1" x14ac:dyDescent="0.2">
      <c r="A27" s="12" t="s">
        <v>63</v>
      </c>
      <c r="C27" s="11">
        <v>12</v>
      </c>
      <c r="D27" s="11">
        <f>B27+C27</f>
        <v>12</v>
      </c>
      <c r="E27" s="12" t="s">
        <v>168</v>
      </c>
      <c r="F27" s="13">
        <f t="shared" si="4"/>
        <v>83</v>
      </c>
      <c r="G27" s="11">
        <v>1</v>
      </c>
      <c r="H27" s="11" t="s">
        <v>108</v>
      </c>
      <c r="I27" s="12" t="s">
        <v>169</v>
      </c>
      <c r="O27" s="17">
        <v>1.502</v>
      </c>
      <c r="P27" s="10">
        <v>4.5833300000000001</v>
      </c>
      <c r="Q27" s="15">
        <f t="shared" si="5"/>
        <v>4.583003333333334</v>
      </c>
      <c r="R27" s="19">
        <f t="shared" ref="R27:R29" si="6">2+4/12</f>
        <v>2.3333333333333335</v>
      </c>
      <c r="S27" s="19">
        <v>2.4166699999999999</v>
      </c>
      <c r="T27" s="15"/>
      <c r="U27" s="19"/>
      <c r="V27" s="19"/>
      <c r="W27" s="19"/>
      <c r="AD27" s="19">
        <v>0.16700000000000001</v>
      </c>
      <c r="AE27" s="19"/>
      <c r="AF27" s="19"/>
    </row>
    <row r="28" spans="1:32" ht="18.75" customHeight="1" x14ac:dyDescent="0.2">
      <c r="A28" s="12" t="s">
        <v>64</v>
      </c>
      <c r="B28" s="11">
        <v>4</v>
      </c>
      <c r="D28" s="11">
        <f t="shared" ref="D28:D29" si="7">B28+C28</f>
        <v>4</v>
      </c>
      <c r="E28" s="11" t="s">
        <v>111</v>
      </c>
      <c r="F28" s="13">
        <f t="shared" si="4"/>
        <v>31</v>
      </c>
      <c r="G28" s="11">
        <v>1</v>
      </c>
      <c r="H28" s="11" t="s">
        <v>108</v>
      </c>
      <c r="I28" s="11" t="s">
        <v>36</v>
      </c>
      <c r="O28" s="17">
        <v>1.502</v>
      </c>
      <c r="P28" s="10">
        <v>5.1666699999999999</v>
      </c>
      <c r="Q28" s="15">
        <f t="shared" si="5"/>
        <v>5.1663333333333341</v>
      </c>
      <c r="R28" s="19">
        <f t="shared" si="6"/>
        <v>2.3333333333333335</v>
      </c>
      <c r="S28" s="19">
        <v>3</v>
      </c>
      <c r="T28" s="15"/>
      <c r="U28" s="19"/>
      <c r="V28" s="19"/>
      <c r="W28" s="19"/>
      <c r="AD28" s="19">
        <v>0.16700000000000001</v>
      </c>
      <c r="AE28" s="19"/>
      <c r="AF28" s="19"/>
    </row>
    <row r="29" spans="1:32" ht="18.75" customHeight="1" x14ac:dyDescent="0.2">
      <c r="A29" s="12" t="s">
        <v>65</v>
      </c>
      <c r="C29" s="11">
        <v>4</v>
      </c>
      <c r="D29" s="11">
        <f t="shared" si="7"/>
        <v>4</v>
      </c>
      <c r="E29" s="12" t="s">
        <v>168</v>
      </c>
      <c r="F29" s="13">
        <f t="shared" si="4"/>
        <v>28</v>
      </c>
      <c r="G29" s="11">
        <v>1</v>
      </c>
      <c r="H29" s="11" t="s">
        <v>108</v>
      </c>
      <c r="I29" s="12" t="s">
        <v>169</v>
      </c>
      <c r="O29" s="17">
        <v>1.502</v>
      </c>
      <c r="P29" s="10">
        <v>4.5833300000000001</v>
      </c>
      <c r="Q29" s="15">
        <f t="shared" si="5"/>
        <v>4.583003333333334</v>
      </c>
      <c r="R29" s="19">
        <f t="shared" si="6"/>
        <v>2.3333333333333335</v>
      </c>
      <c r="S29" s="19">
        <v>2.4166699999999999</v>
      </c>
      <c r="T29" s="15"/>
      <c r="U29" s="19"/>
      <c r="V29" s="19"/>
      <c r="W29" s="19"/>
      <c r="AD29" s="19">
        <v>0.16700000000000001</v>
      </c>
      <c r="AE29" s="19"/>
      <c r="AF29" s="19"/>
    </row>
    <row r="30" spans="1:32" ht="18" customHeight="1" x14ac:dyDescent="0.2">
      <c r="O30" s="17"/>
      <c r="P30" s="15"/>
      <c r="Q30" s="10"/>
      <c r="R30" s="10"/>
      <c r="S30" s="19"/>
      <c r="T30" s="15"/>
      <c r="U30" s="19"/>
      <c r="V30" s="20"/>
      <c r="W30" s="20"/>
    </row>
    <row r="31" spans="1:32" ht="18" customHeight="1" x14ac:dyDescent="0.2">
      <c r="A31" s="11" t="s">
        <v>53</v>
      </c>
      <c r="B31" s="11">
        <v>10</v>
      </c>
      <c r="D31" s="11">
        <f>B31+C31</f>
        <v>10</v>
      </c>
      <c r="E31" s="12" t="s">
        <v>170</v>
      </c>
      <c r="F31" s="13">
        <f>ROUND(D31*O31*P31,0)</f>
        <v>122</v>
      </c>
      <c r="G31" s="11" t="s">
        <v>29</v>
      </c>
      <c r="K31" s="12"/>
      <c r="O31" s="17">
        <v>3.4</v>
      </c>
      <c r="P31" s="15">
        <v>3.5833300000000001</v>
      </c>
      <c r="Q31" s="10"/>
      <c r="R31" s="10"/>
      <c r="S31" s="15"/>
      <c r="T31" s="15"/>
      <c r="U31" s="19"/>
      <c r="V31" s="20"/>
      <c r="W31" s="20"/>
    </row>
    <row r="32" spans="1:32" ht="18" customHeight="1" x14ac:dyDescent="0.2">
      <c r="A32" s="11" t="s">
        <v>66</v>
      </c>
      <c r="C32" s="11">
        <v>10</v>
      </c>
      <c r="D32" s="11">
        <f t="shared" ref="D32:D33" si="8">B32+C32</f>
        <v>10</v>
      </c>
      <c r="E32" s="12" t="s">
        <v>36</v>
      </c>
      <c r="F32" s="13">
        <f t="shared" ref="F32:F33" si="9">ROUND(D32*O32*P32,0)</f>
        <v>102</v>
      </c>
      <c r="G32" s="11" t="s">
        <v>29</v>
      </c>
      <c r="K32" s="12"/>
      <c r="O32" s="17">
        <v>3.4</v>
      </c>
      <c r="P32" s="15">
        <v>3</v>
      </c>
      <c r="Q32" s="10"/>
      <c r="R32" s="10"/>
      <c r="S32" s="15"/>
      <c r="T32" s="15"/>
      <c r="U32" s="19"/>
      <c r="V32" s="20"/>
      <c r="W32" s="20"/>
    </row>
    <row r="33" spans="1:31" ht="18" customHeight="1" x14ac:dyDescent="0.2">
      <c r="A33" s="11" t="s">
        <v>67</v>
      </c>
      <c r="B33" s="11">
        <v>4</v>
      </c>
      <c r="C33" s="11">
        <v>4</v>
      </c>
      <c r="D33" s="11">
        <f t="shared" si="8"/>
        <v>8</v>
      </c>
      <c r="E33" s="12" t="s">
        <v>101</v>
      </c>
      <c r="F33" s="13">
        <f t="shared" si="9"/>
        <v>131</v>
      </c>
      <c r="G33" s="11" t="s">
        <v>29</v>
      </c>
      <c r="K33" s="12"/>
      <c r="O33" s="17">
        <v>3.4</v>
      </c>
      <c r="P33" s="15">
        <v>4.8333000000000004</v>
      </c>
      <c r="Q33" s="10"/>
      <c r="R33" s="10"/>
      <c r="S33" s="15"/>
      <c r="T33" s="15"/>
      <c r="U33" s="19"/>
      <c r="V33" s="20"/>
      <c r="W33" s="20"/>
    </row>
    <row r="34" spans="1:31" ht="18" customHeight="1" x14ac:dyDescent="0.2">
      <c r="F34" s="13"/>
      <c r="K34" s="12"/>
      <c r="O34" s="17"/>
      <c r="P34" s="15"/>
      <c r="Q34" s="10"/>
      <c r="R34" s="10"/>
      <c r="S34" s="15"/>
      <c r="T34" s="15"/>
      <c r="U34" s="19"/>
      <c r="V34" s="20"/>
      <c r="W34" s="20"/>
    </row>
    <row r="35" spans="1:31" ht="18" customHeight="1" x14ac:dyDescent="0.2">
      <c r="A35" s="12" t="s">
        <v>171</v>
      </c>
      <c r="B35" s="12">
        <v>10</v>
      </c>
      <c r="C35" s="12">
        <v>10</v>
      </c>
      <c r="D35" s="11">
        <f t="shared" ref="D35:D40" si="10">B35+C35</f>
        <v>20</v>
      </c>
      <c r="E35" s="11" t="s">
        <v>113</v>
      </c>
      <c r="F35" s="13">
        <f>ROUND(D35*O35*P35,0)</f>
        <v>292</v>
      </c>
      <c r="G35" s="11" t="s">
        <v>29</v>
      </c>
      <c r="O35" s="14">
        <v>1.0429999999999999</v>
      </c>
      <c r="P35" s="10">
        <v>14</v>
      </c>
      <c r="Q35" s="15"/>
      <c r="R35" s="15"/>
      <c r="S35" s="15"/>
      <c r="T35" s="15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ht="18" customHeight="1" x14ac:dyDescent="0.2">
      <c r="A36" s="12" t="s">
        <v>172</v>
      </c>
      <c r="B36" s="12">
        <v>2</v>
      </c>
      <c r="C36" s="12">
        <v>2</v>
      </c>
      <c r="D36" s="11">
        <f t="shared" si="10"/>
        <v>4</v>
      </c>
      <c r="E36" s="11" t="s">
        <v>120</v>
      </c>
      <c r="F36" s="13">
        <f t="shared" ref="F36:F51" si="11">ROUND(D36*O36*P36,0)</f>
        <v>63</v>
      </c>
      <c r="G36" s="11" t="s">
        <v>29</v>
      </c>
      <c r="O36" s="14">
        <v>1.0429999999999999</v>
      </c>
      <c r="P36" s="10">
        <v>15</v>
      </c>
      <c r="Q36" s="15"/>
      <c r="R36" s="15"/>
      <c r="S36" s="15"/>
      <c r="T36" s="15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ht="18" customHeight="1" x14ac:dyDescent="0.2">
      <c r="A37" s="12" t="s">
        <v>173</v>
      </c>
      <c r="B37" s="12">
        <v>8</v>
      </c>
      <c r="C37" s="12">
        <v>8</v>
      </c>
      <c r="D37" s="11">
        <f t="shared" si="10"/>
        <v>16</v>
      </c>
      <c r="E37" s="11" t="s">
        <v>121</v>
      </c>
      <c r="F37" s="13">
        <f t="shared" si="11"/>
        <v>278</v>
      </c>
      <c r="G37" s="11" t="s">
        <v>29</v>
      </c>
      <c r="O37" s="14">
        <v>1.0429999999999999</v>
      </c>
      <c r="P37" s="10">
        <v>16.66</v>
      </c>
      <c r="Q37" s="15"/>
      <c r="R37" s="15"/>
      <c r="S37" s="15"/>
      <c r="T37" s="15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ht="18" customHeight="1" x14ac:dyDescent="0.2">
      <c r="A38" s="12" t="s">
        <v>174</v>
      </c>
      <c r="B38" s="12">
        <v>10</v>
      </c>
      <c r="C38" s="12">
        <v>10</v>
      </c>
      <c r="D38" s="11">
        <f t="shared" si="10"/>
        <v>20</v>
      </c>
      <c r="E38" s="11" t="s">
        <v>119</v>
      </c>
      <c r="F38" s="13">
        <f t="shared" si="11"/>
        <v>273</v>
      </c>
      <c r="G38" s="11" t="s">
        <v>29</v>
      </c>
      <c r="O38" s="14">
        <v>1.0429999999999999</v>
      </c>
      <c r="P38" s="10">
        <v>13.083</v>
      </c>
      <c r="Q38" s="15"/>
      <c r="R38" s="15"/>
      <c r="S38" s="15"/>
      <c r="T38" s="15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ht="18" customHeight="1" x14ac:dyDescent="0.2">
      <c r="A39" s="12" t="s">
        <v>175</v>
      </c>
      <c r="B39" s="12">
        <v>2</v>
      </c>
      <c r="C39" s="12">
        <v>2</v>
      </c>
      <c r="D39" s="11">
        <f t="shared" si="10"/>
        <v>4</v>
      </c>
      <c r="E39" s="11" t="s">
        <v>122</v>
      </c>
      <c r="F39" s="13">
        <f t="shared" si="11"/>
        <v>60</v>
      </c>
      <c r="G39" s="11" t="s">
        <v>29</v>
      </c>
      <c r="O39" s="14">
        <v>1.0429999999999999</v>
      </c>
      <c r="P39" s="10">
        <v>14.5</v>
      </c>
      <c r="Q39" s="15"/>
      <c r="R39" s="15"/>
      <c r="S39" s="15"/>
      <c r="T39" s="15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ht="18" customHeight="1" x14ac:dyDescent="0.2">
      <c r="A40" s="12" t="s">
        <v>176</v>
      </c>
      <c r="B40" s="12">
        <v>10</v>
      </c>
      <c r="C40" s="12">
        <v>10</v>
      </c>
      <c r="D40" s="11">
        <f t="shared" si="10"/>
        <v>20</v>
      </c>
      <c r="E40" s="11" t="s">
        <v>123</v>
      </c>
      <c r="F40" s="13">
        <f t="shared" si="11"/>
        <v>398</v>
      </c>
      <c r="G40" s="11" t="s">
        <v>29</v>
      </c>
      <c r="O40" s="14">
        <v>1.0429999999999999</v>
      </c>
      <c r="P40" s="10">
        <v>19.082999999999998</v>
      </c>
      <c r="Q40" s="15"/>
      <c r="R40" s="15"/>
      <c r="S40" s="15"/>
      <c r="T40" s="15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8" customHeight="1" x14ac:dyDescent="0.2">
      <c r="A41" s="12"/>
      <c r="B41" s="12"/>
      <c r="C41" s="12"/>
      <c r="F41" s="13"/>
      <c r="O41" s="17"/>
      <c r="P41" s="15"/>
      <c r="Q41" s="15"/>
      <c r="R41" s="15"/>
      <c r="S41" s="15"/>
      <c r="T41" s="15"/>
      <c r="U41" s="19"/>
      <c r="V41" s="20"/>
      <c r="W41" s="16"/>
    </row>
    <row r="42" spans="1:31" ht="18" customHeight="1" x14ac:dyDescent="0.2">
      <c r="A42" s="12" t="s">
        <v>177</v>
      </c>
      <c r="B42" s="11">
        <v>48</v>
      </c>
      <c r="C42" s="12">
        <v>48</v>
      </c>
      <c r="D42" s="11">
        <f>B42+C42</f>
        <v>96</v>
      </c>
      <c r="E42" s="11" t="s">
        <v>105</v>
      </c>
      <c r="F42" s="13">
        <f t="shared" si="11"/>
        <v>733</v>
      </c>
      <c r="G42" s="12" t="s">
        <v>29</v>
      </c>
      <c r="O42" s="17">
        <v>1.502</v>
      </c>
      <c r="P42" s="10">
        <v>5.0830000000000002</v>
      </c>
      <c r="Q42" s="15"/>
      <c r="R42" s="10"/>
      <c r="S42" s="15"/>
      <c r="T42" s="15"/>
      <c r="U42" s="19"/>
      <c r="V42" s="20"/>
      <c r="W42" s="16"/>
      <c r="AD42" s="19"/>
    </row>
    <row r="43" spans="1:31" ht="18" customHeight="1" x14ac:dyDescent="0.2">
      <c r="A43" s="12" t="s">
        <v>178</v>
      </c>
      <c r="B43" s="11">
        <v>11</v>
      </c>
      <c r="C43" s="12"/>
      <c r="D43" s="11">
        <f t="shared" ref="D43:D51" si="12">B43+C43</f>
        <v>11</v>
      </c>
      <c r="E43" s="12" t="s">
        <v>166</v>
      </c>
      <c r="F43" s="13">
        <f t="shared" si="11"/>
        <v>151</v>
      </c>
      <c r="G43" s="12" t="s">
        <v>29</v>
      </c>
      <c r="O43" s="17">
        <v>1.502</v>
      </c>
      <c r="P43" s="10">
        <v>9.1666699999999999</v>
      </c>
      <c r="Q43" s="15"/>
      <c r="R43" s="10"/>
      <c r="S43" s="15"/>
      <c r="T43" s="15"/>
      <c r="U43" s="19"/>
      <c r="V43" s="20"/>
      <c r="W43" s="16"/>
      <c r="AD43" s="19"/>
    </row>
    <row r="44" spans="1:31" ht="18" customHeight="1" x14ac:dyDescent="0.2">
      <c r="A44" s="12" t="s">
        <v>179</v>
      </c>
      <c r="B44" s="11">
        <v>11</v>
      </c>
      <c r="C44" s="12"/>
      <c r="D44" s="11">
        <f t="shared" si="12"/>
        <v>11</v>
      </c>
      <c r="E44" s="12" t="s">
        <v>180</v>
      </c>
      <c r="F44" s="13">
        <f t="shared" si="11"/>
        <v>154</v>
      </c>
      <c r="G44" s="12" t="s">
        <v>29</v>
      </c>
      <c r="O44" s="17">
        <v>1.502</v>
      </c>
      <c r="P44" s="10">
        <v>9.3332999999999995</v>
      </c>
      <c r="Q44" s="15"/>
      <c r="R44" s="10"/>
      <c r="S44" s="15"/>
      <c r="T44" s="15"/>
      <c r="U44" s="19"/>
      <c r="V44" s="20"/>
      <c r="W44" s="16"/>
      <c r="AD44" s="19"/>
    </row>
    <row r="45" spans="1:31" ht="18" customHeight="1" x14ac:dyDescent="0.2">
      <c r="A45" s="12" t="s">
        <v>181</v>
      </c>
      <c r="C45" s="12">
        <v>11</v>
      </c>
      <c r="D45" s="11">
        <f t="shared" si="12"/>
        <v>11</v>
      </c>
      <c r="E45" s="12" t="s">
        <v>182</v>
      </c>
      <c r="F45" s="13">
        <f t="shared" si="11"/>
        <v>146</v>
      </c>
      <c r="G45" s="12" t="s">
        <v>29</v>
      </c>
      <c r="O45" s="17">
        <v>1.502</v>
      </c>
      <c r="P45" s="10">
        <v>8.8333300000000001</v>
      </c>
      <c r="Q45" s="15"/>
      <c r="R45" s="10"/>
      <c r="S45" s="15"/>
      <c r="T45" s="15"/>
      <c r="U45" s="19"/>
      <c r="V45" s="20"/>
      <c r="W45" s="16"/>
      <c r="AD45" s="19"/>
    </row>
    <row r="46" spans="1:31" ht="18" customHeight="1" x14ac:dyDescent="0.2">
      <c r="A46" s="12" t="s">
        <v>183</v>
      </c>
      <c r="C46" s="12">
        <v>11</v>
      </c>
      <c r="D46" s="11">
        <f t="shared" si="12"/>
        <v>11</v>
      </c>
      <c r="E46" s="12" t="s">
        <v>184</v>
      </c>
      <c r="F46" s="13">
        <f t="shared" si="11"/>
        <v>149</v>
      </c>
      <c r="G46" s="12" t="s">
        <v>29</v>
      </c>
      <c r="O46" s="17">
        <v>1.502</v>
      </c>
      <c r="P46" s="10">
        <v>9</v>
      </c>
      <c r="Q46" s="15"/>
      <c r="R46" s="10"/>
      <c r="S46" s="15"/>
      <c r="T46" s="15"/>
      <c r="U46" s="19"/>
      <c r="V46" s="20"/>
      <c r="W46" s="16"/>
      <c r="AD46" s="19"/>
    </row>
    <row r="47" spans="1:31" ht="18" customHeight="1" x14ac:dyDescent="0.2">
      <c r="A47" s="12" t="s">
        <v>185</v>
      </c>
      <c r="B47" s="11">
        <v>4</v>
      </c>
      <c r="C47" s="12"/>
      <c r="D47" s="11">
        <f t="shared" si="12"/>
        <v>4</v>
      </c>
      <c r="E47" s="12" t="s">
        <v>186</v>
      </c>
      <c r="F47" s="13">
        <f t="shared" si="11"/>
        <v>57</v>
      </c>
      <c r="G47" s="12" t="s">
        <v>29</v>
      </c>
      <c r="O47" s="17">
        <v>1.502</v>
      </c>
      <c r="P47" s="10">
        <v>9.4166670000000003</v>
      </c>
      <c r="Q47" s="15"/>
      <c r="R47" s="10"/>
      <c r="S47" s="15"/>
      <c r="T47" s="15"/>
      <c r="U47" s="19"/>
      <c r="V47" s="20"/>
      <c r="W47" s="16"/>
      <c r="AD47" s="19"/>
    </row>
    <row r="48" spans="1:31" ht="18" customHeight="1" x14ac:dyDescent="0.2">
      <c r="A48" s="12" t="s">
        <v>187</v>
      </c>
      <c r="B48" s="11">
        <v>4</v>
      </c>
      <c r="C48" s="12"/>
      <c r="D48" s="11">
        <f t="shared" si="12"/>
        <v>4</v>
      </c>
      <c r="E48" s="12" t="s">
        <v>188</v>
      </c>
      <c r="F48" s="13">
        <f t="shared" si="11"/>
        <v>58</v>
      </c>
      <c r="G48" s="12" t="s">
        <v>29</v>
      </c>
      <c r="O48" s="17">
        <v>1.502</v>
      </c>
      <c r="P48" s="10">
        <v>9.5833300000000001</v>
      </c>
      <c r="Q48" s="15"/>
      <c r="R48" s="10"/>
      <c r="S48" s="15"/>
      <c r="T48" s="15"/>
      <c r="U48" s="19"/>
      <c r="V48" s="20"/>
      <c r="W48" s="16"/>
      <c r="AD48" s="19"/>
    </row>
    <row r="49" spans="1:32" ht="18" customHeight="1" x14ac:dyDescent="0.2">
      <c r="A49" s="12" t="s">
        <v>189</v>
      </c>
      <c r="C49" s="12">
        <v>4</v>
      </c>
      <c r="D49" s="11">
        <f t="shared" si="12"/>
        <v>4</v>
      </c>
      <c r="E49" s="12" t="s">
        <v>184</v>
      </c>
      <c r="F49" s="13">
        <f t="shared" si="11"/>
        <v>54</v>
      </c>
      <c r="G49" s="12" t="s">
        <v>29</v>
      </c>
      <c r="O49" s="17">
        <v>1.502</v>
      </c>
      <c r="P49" s="10">
        <v>9</v>
      </c>
      <c r="Q49" s="15"/>
      <c r="R49" s="10"/>
      <c r="S49" s="15"/>
      <c r="T49" s="15"/>
      <c r="U49" s="19"/>
      <c r="V49" s="20"/>
      <c r="W49" s="16"/>
      <c r="AD49" s="19"/>
    </row>
    <row r="50" spans="1:32" ht="18" customHeight="1" x14ac:dyDescent="0.2">
      <c r="A50" s="12" t="s">
        <v>190</v>
      </c>
      <c r="C50" s="12">
        <v>4</v>
      </c>
      <c r="D50" s="11">
        <f t="shared" si="12"/>
        <v>4</v>
      </c>
      <c r="E50" s="12" t="s">
        <v>166</v>
      </c>
      <c r="F50" s="13">
        <f t="shared" si="11"/>
        <v>55</v>
      </c>
      <c r="G50" s="12" t="s">
        <v>29</v>
      </c>
      <c r="O50" s="17">
        <v>1.502</v>
      </c>
      <c r="P50" s="10">
        <v>9.1666699999999999</v>
      </c>
      <c r="Q50" s="15"/>
      <c r="R50" s="10"/>
      <c r="S50" s="15"/>
      <c r="T50" s="15"/>
      <c r="U50" s="19"/>
      <c r="V50" s="20"/>
      <c r="W50" s="16"/>
      <c r="AD50" s="19"/>
    </row>
    <row r="51" spans="1:32" ht="18" customHeight="1" x14ac:dyDescent="0.2">
      <c r="A51" s="12" t="s">
        <v>191</v>
      </c>
      <c r="B51" s="11">
        <v>125</v>
      </c>
      <c r="C51" s="12">
        <v>125</v>
      </c>
      <c r="D51" s="11">
        <f t="shared" si="12"/>
        <v>250</v>
      </c>
      <c r="E51" s="11" t="s">
        <v>45</v>
      </c>
      <c r="F51" s="13">
        <f t="shared" si="11"/>
        <v>939</v>
      </c>
      <c r="G51" s="12" t="s">
        <v>29</v>
      </c>
      <c r="O51" s="17">
        <v>1.502</v>
      </c>
      <c r="P51" s="10">
        <v>2.5</v>
      </c>
      <c r="Q51" s="15"/>
      <c r="R51" s="10"/>
      <c r="S51" s="15"/>
      <c r="T51" s="15"/>
      <c r="U51" s="19"/>
      <c r="V51" s="20"/>
      <c r="W51" s="16"/>
      <c r="AD51" s="19"/>
    </row>
    <row r="52" spans="1:32" ht="18" customHeight="1" x14ac:dyDescent="0.2">
      <c r="A52" s="12" t="s">
        <v>192</v>
      </c>
      <c r="B52" s="11">
        <v>1</v>
      </c>
      <c r="D52" s="11">
        <f>B52+C52</f>
        <v>1</v>
      </c>
      <c r="E52" s="11" t="s">
        <v>109</v>
      </c>
      <c r="F52" s="13"/>
      <c r="O52" s="17"/>
      <c r="P52" s="15"/>
      <c r="Q52" s="10"/>
      <c r="R52" s="10"/>
      <c r="S52" s="15"/>
      <c r="T52" s="15"/>
      <c r="U52" s="19"/>
      <c r="V52" s="20"/>
      <c r="W52" s="16"/>
    </row>
    <row r="53" spans="1:32" ht="18" customHeight="1" x14ac:dyDescent="0.2">
      <c r="A53" s="12"/>
      <c r="B53" s="11" t="s">
        <v>44</v>
      </c>
      <c r="D53" s="11" t="s">
        <v>44</v>
      </c>
      <c r="E53" s="11" t="s">
        <v>43</v>
      </c>
      <c r="F53" s="13">
        <f>ROUND(D52*D54*O53*P53,0)</f>
        <v>17</v>
      </c>
      <c r="G53" s="12" t="s">
        <v>29</v>
      </c>
      <c r="N53" s="11" t="s">
        <v>147</v>
      </c>
      <c r="O53" s="17">
        <v>1.502</v>
      </c>
      <c r="P53" s="15">
        <f>(3.5+4)/2</f>
        <v>3.75</v>
      </c>
      <c r="Q53" s="15"/>
      <c r="R53" s="10"/>
      <c r="S53" s="15"/>
      <c r="T53" s="15"/>
      <c r="U53" s="19"/>
      <c r="V53" s="20"/>
      <c r="W53" s="16"/>
      <c r="AD53">
        <f>1.5/12</f>
        <v>0.125</v>
      </c>
      <c r="AE53">
        <f>1.5/12</f>
        <v>0.125</v>
      </c>
      <c r="AF53">
        <f>1.5/12</f>
        <v>0.125</v>
      </c>
    </row>
    <row r="54" spans="1:32" ht="18" customHeight="1" x14ac:dyDescent="0.2">
      <c r="A54" s="12"/>
      <c r="B54" s="11">
        <v>3</v>
      </c>
      <c r="D54" s="11">
        <v>3</v>
      </c>
      <c r="E54" s="11" t="s">
        <v>85</v>
      </c>
      <c r="F54" s="13"/>
      <c r="O54" s="17"/>
      <c r="P54" s="15"/>
      <c r="Q54" s="10"/>
      <c r="R54" s="10"/>
      <c r="S54" s="15"/>
      <c r="T54" s="15"/>
      <c r="U54" s="19"/>
      <c r="V54" s="20"/>
      <c r="W54" s="16"/>
    </row>
    <row r="55" spans="1:32" ht="18" customHeight="1" x14ac:dyDescent="0.2">
      <c r="A55" s="12" t="s">
        <v>193</v>
      </c>
      <c r="B55" s="11">
        <v>1</v>
      </c>
      <c r="D55" s="11">
        <f>B55+C55</f>
        <v>1</v>
      </c>
      <c r="E55" s="11" t="s">
        <v>148</v>
      </c>
      <c r="F55" s="13"/>
      <c r="O55" s="17"/>
      <c r="P55" s="15"/>
      <c r="Q55" s="10"/>
      <c r="R55" s="10"/>
      <c r="S55" s="15"/>
      <c r="T55" s="15"/>
      <c r="U55" s="19"/>
      <c r="V55" s="20"/>
      <c r="W55" s="16"/>
    </row>
    <row r="56" spans="1:32" ht="18" customHeight="1" x14ac:dyDescent="0.2">
      <c r="A56" s="12"/>
      <c r="B56" s="11" t="s">
        <v>44</v>
      </c>
      <c r="D56" s="11" t="s">
        <v>44</v>
      </c>
      <c r="E56" s="11" t="s">
        <v>43</v>
      </c>
      <c r="F56" s="13">
        <f>ROUND(D55*D57*O56*P56,0)</f>
        <v>18</v>
      </c>
      <c r="G56" s="12" t="s">
        <v>29</v>
      </c>
      <c r="N56" s="11" t="s">
        <v>147</v>
      </c>
      <c r="O56" s="17">
        <v>1.502</v>
      </c>
      <c r="P56" s="15">
        <f>(3.667+4.167)/2</f>
        <v>3.9169999999999998</v>
      </c>
      <c r="Q56" s="10"/>
      <c r="R56" s="10"/>
      <c r="S56" s="15"/>
      <c r="T56" s="15"/>
      <c r="U56" s="19"/>
      <c r="V56" s="20"/>
      <c r="W56" s="16"/>
    </row>
    <row r="57" spans="1:32" ht="18" customHeight="1" x14ac:dyDescent="0.2">
      <c r="A57" s="12"/>
      <c r="B57" s="11">
        <v>3</v>
      </c>
      <c r="D57" s="11">
        <v>3</v>
      </c>
      <c r="E57" s="11" t="s">
        <v>149</v>
      </c>
      <c r="F57" s="13"/>
      <c r="O57" s="17"/>
      <c r="P57" s="15"/>
      <c r="Q57" s="10"/>
      <c r="R57" s="10"/>
      <c r="S57" s="15"/>
      <c r="T57" s="15"/>
      <c r="U57" s="19"/>
      <c r="V57" s="20"/>
      <c r="W57" s="16"/>
    </row>
    <row r="58" spans="1:32" ht="18" customHeight="1" x14ac:dyDescent="0.2">
      <c r="A58" s="12" t="s">
        <v>194</v>
      </c>
      <c r="C58" s="11">
        <v>1</v>
      </c>
      <c r="D58" s="11">
        <f>B58+C58</f>
        <v>1</v>
      </c>
      <c r="E58" s="11" t="s">
        <v>109</v>
      </c>
      <c r="F58" s="13"/>
      <c r="O58" s="17"/>
      <c r="P58" s="15"/>
      <c r="Q58" s="10"/>
      <c r="R58" s="10"/>
      <c r="S58" s="15"/>
      <c r="T58" s="15"/>
      <c r="U58" s="19"/>
      <c r="V58" s="20"/>
      <c r="W58" s="16"/>
    </row>
    <row r="59" spans="1:32" ht="18" customHeight="1" x14ac:dyDescent="0.2">
      <c r="A59" s="12"/>
      <c r="C59" s="11" t="s">
        <v>44</v>
      </c>
      <c r="D59" s="11" t="s">
        <v>44</v>
      </c>
      <c r="E59" s="11" t="s">
        <v>43</v>
      </c>
      <c r="F59" s="13">
        <f>ROUND(D58*D60*O59*P59,0)</f>
        <v>17</v>
      </c>
      <c r="G59" s="12" t="s">
        <v>29</v>
      </c>
      <c r="N59" s="11" t="s">
        <v>150</v>
      </c>
      <c r="O59" s="17">
        <v>1.502</v>
      </c>
      <c r="P59" s="15">
        <f>(3.5+3.833)/2</f>
        <v>3.6665000000000001</v>
      </c>
      <c r="Q59" s="10"/>
      <c r="R59" s="10"/>
      <c r="S59" s="15"/>
      <c r="T59" s="15"/>
      <c r="U59" s="19"/>
      <c r="V59" s="20"/>
      <c r="W59" s="16"/>
    </row>
    <row r="60" spans="1:32" ht="18" customHeight="1" x14ac:dyDescent="0.2">
      <c r="A60" s="12"/>
      <c r="C60" s="11">
        <v>3</v>
      </c>
      <c r="D60" s="11">
        <v>3</v>
      </c>
      <c r="E60" s="11" t="s">
        <v>42</v>
      </c>
      <c r="F60" s="13"/>
      <c r="O60" s="17"/>
      <c r="P60" s="15"/>
      <c r="Q60" s="10"/>
      <c r="R60" s="10"/>
      <c r="S60" s="15"/>
      <c r="T60" s="15"/>
      <c r="U60" s="19"/>
      <c r="V60" s="20"/>
      <c r="W60" s="16"/>
    </row>
    <row r="61" spans="1:32" ht="18" customHeight="1" x14ac:dyDescent="0.2">
      <c r="A61" s="12" t="s">
        <v>195</v>
      </c>
      <c r="C61" s="11">
        <v>1</v>
      </c>
      <c r="D61" s="11">
        <f>B61+C61</f>
        <v>1</v>
      </c>
      <c r="E61" s="11" t="s">
        <v>148</v>
      </c>
      <c r="F61" s="13"/>
      <c r="O61" s="17"/>
      <c r="P61" s="15"/>
      <c r="Q61" s="10"/>
      <c r="R61" s="10"/>
      <c r="S61" s="15"/>
      <c r="T61" s="15"/>
      <c r="U61" s="19"/>
      <c r="V61" s="20"/>
      <c r="W61" s="16"/>
    </row>
    <row r="62" spans="1:32" ht="18" customHeight="1" x14ac:dyDescent="0.2">
      <c r="A62" s="12"/>
      <c r="C62" s="11" t="s">
        <v>44</v>
      </c>
      <c r="D62" s="11" t="s">
        <v>44</v>
      </c>
      <c r="E62" s="11" t="s">
        <v>43</v>
      </c>
      <c r="F62" s="13">
        <f>ROUND(D61*D63*O62*P62,0)</f>
        <v>17</v>
      </c>
      <c r="G62" s="12" t="s">
        <v>29</v>
      </c>
      <c r="N62" s="11" t="s">
        <v>150</v>
      </c>
      <c r="O62" s="17">
        <v>1.502</v>
      </c>
      <c r="P62" s="15">
        <f>(3.666+4)/2</f>
        <v>3.8330000000000002</v>
      </c>
      <c r="Q62" s="10"/>
      <c r="R62" s="10"/>
      <c r="S62" s="15"/>
      <c r="T62" s="15"/>
      <c r="U62" s="19"/>
      <c r="V62" s="20"/>
      <c r="W62" s="16"/>
    </row>
    <row r="63" spans="1:32" ht="18" customHeight="1" x14ac:dyDescent="0.2">
      <c r="A63" s="12"/>
      <c r="C63" s="11">
        <v>3</v>
      </c>
      <c r="D63" s="11">
        <v>3</v>
      </c>
      <c r="E63" s="11" t="s">
        <v>85</v>
      </c>
      <c r="F63" s="13"/>
      <c r="O63" s="17"/>
      <c r="P63" s="15"/>
      <c r="Q63" s="10"/>
      <c r="R63" s="10"/>
      <c r="S63" s="15"/>
      <c r="T63" s="15"/>
      <c r="U63" s="19"/>
      <c r="V63" s="20"/>
      <c r="W63" s="16"/>
    </row>
    <row r="64" spans="1:32" ht="18" customHeight="1" x14ac:dyDescent="0.2">
      <c r="A64" s="12" t="s">
        <v>196</v>
      </c>
      <c r="B64" s="11">
        <v>5</v>
      </c>
      <c r="C64" s="12"/>
      <c r="D64" s="11">
        <f t="shared" ref="D64:D89" si="13">B64+C64</f>
        <v>5</v>
      </c>
      <c r="E64" s="11" t="s">
        <v>151</v>
      </c>
      <c r="F64" s="13">
        <f t="shared" ref="F64:F88" si="14">ROUND(D64*O64*P64,0)</f>
        <v>77</v>
      </c>
      <c r="G64" s="12" t="s">
        <v>29</v>
      </c>
      <c r="O64" s="17">
        <v>1.502</v>
      </c>
      <c r="P64" s="10">
        <v>10.25</v>
      </c>
      <c r="Q64" s="15"/>
      <c r="R64" s="10"/>
      <c r="S64" s="15"/>
      <c r="T64" s="15"/>
      <c r="U64" s="19"/>
      <c r="V64" s="20"/>
      <c r="W64" s="16"/>
      <c r="AD64" s="19"/>
    </row>
    <row r="65" spans="1:30" ht="18" customHeight="1" x14ac:dyDescent="0.2">
      <c r="A65" s="12" t="s">
        <v>197</v>
      </c>
      <c r="B65" s="11">
        <v>5</v>
      </c>
      <c r="C65" s="12"/>
      <c r="D65" s="11">
        <f t="shared" si="13"/>
        <v>5</v>
      </c>
      <c r="E65" s="11" t="s">
        <v>152</v>
      </c>
      <c r="F65" s="13">
        <f t="shared" si="14"/>
        <v>78</v>
      </c>
      <c r="G65" s="12" t="s">
        <v>29</v>
      </c>
      <c r="O65" s="17">
        <v>1.502</v>
      </c>
      <c r="P65" s="10">
        <f>10+5/12</f>
        <v>10.416666666666666</v>
      </c>
      <c r="Q65" s="15"/>
      <c r="R65" s="10"/>
      <c r="S65" s="15"/>
      <c r="T65" s="15"/>
      <c r="U65" s="19"/>
      <c r="V65" s="20"/>
      <c r="W65" s="16"/>
      <c r="AD65" s="19"/>
    </row>
    <row r="66" spans="1:30" ht="18" customHeight="1" x14ac:dyDescent="0.2">
      <c r="A66" s="12" t="s">
        <v>198</v>
      </c>
      <c r="C66" s="12">
        <v>5</v>
      </c>
      <c r="D66" s="11">
        <f t="shared" si="13"/>
        <v>5</v>
      </c>
      <c r="E66" s="12" t="s">
        <v>186</v>
      </c>
      <c r="F66" s="13">
        <f t="shared" si="14"/>
        <v>71</v>
      </c>
      <c r="G66" s="12" t="s">
        <v>29</v>
      </c>
      <c r="O66" s="17">
        <v>1.502</v>
      </c>
      <c r="P66" s="10">
        <v>9.4166670000000003</v>
      </c>
      <c r="Q66" s="15"/>
      <c r="R66" s="10"/>
      <c r="S66" s="15"/>
      <c r="T66" s="15"/>
      <c r="U66" s="19"/>
      <c r="V66" s="20"/>
      <c r="W66" s="16"/>
      <c r="AD66" s="19"/>
    </row>
    <row r="67" spans="1:30" ht="18" customHeight="1" x14ac:dyDescent="0.2">
      <c r="A67" s="12" t="s">
        <v>199</v>
      </c>
      <c r="C67" s="12">
        <v>5</v>
      </c>
      <c r="D67" s="11">
        <f t="shared" si="13"/>
        <v>5</v>
      </c>
      <c r="E67" s="12" t="s">
        <v>188</v>
      </c>
      <c r="F67" s="13">
        <f t="shared" si="14"/>
        <v>72</v>
      </c>
      <c r="G67" s="12" t="s">
        <v>29</v>
      </c>
      <c r="O67" s="17">
        <v>1.502</v>
      </c>
      <c r="P67" s="10">
        <v>9.5833329999999997</v>
      </c>
      <c r="Q67" s="15"/>
      <c r="R67" s="10"/>
      <c r="S67" s="15"/>
      <c r="T67" s="15"/>
      <c r="U67" s="19"/>
      <c r="V67" s="20"/>
      <c r="W67" s="16"/>
      <c r="AD67" s="19"/>
    </row>
    <row r="68" spans="1:30" ht="18" customHeight="1" x14ac:dyDescent="0.2">
      <c r="A68" s="12" t="s">
        <v>200</v>
      </c>
      <c r="B68" s="11">
        <v>5</v>
      </c>
      <c r="C68" s="12"/>
      <c r="D68" s="11">
        <f t="shared" si="13"/>
        <v>5</v>
      </c>
      <c r="E68" s="11" t="s">
        <v>92</v>
      </c>
      <c r="F68" s="13">
        <f t="shared" si="14"/>
        <v>76</v>
      </c>
      <c r="G68" s="12" t="s">
        <v>29</v>
      </c>
      <c r="O68" s="17">
        <v>1.502</v>
      </c>
      <c r="P68" s="10">
        <f>10+2/12</f>
        <v>10.166666666666666</v>
      </c>
      <c r="Q68" s="15"/>
      <c r="R68" s="10"/>
      <c r="S68" s="15"/>
      <c r="T68" s="15"/>
      <c r="U68" s="19"/>
      <c r="V68" s="20"/>
      <c r="W68" s="16"/>
      <c r="AD68" s="19"/>
    </row>
    <row r="69" spans="1:30" ht="18" customHeight="1" x14ac:dyDescent="0.2">
      <c r="A69" s="12" t="s">
        <v>201</v>
      </c>
      <c r="B69" s="11">
        <v>5</v>
      </c>
      <c r="C69" s="12"/>
      <c r="D69" s="11">
        <f t="shared" si="13"/>
        <v>5</v>
      </c>
      <c r="E69" s="11" t="s">
        <v>155</v>
      </c>
      <c r="F69" s="13">
        <f t="shared" si="14"/>
        <v>78</v>
      </c>
      <c r="G69" s="12" t="s">
        <v>29</v>
      </c>
      <c r="O69" s="17">
        <v>1.502</v>
      </c>
      <c r="P69" s="10">
        <f>10+4/12</f>
        <v>10.333333333333334</v>
      </c>
      <c r="Q69" s="15"/>
      <c r="R69" s="10"/>
      <c r="S69" s="15"/>
      <c r="T69" s="15"/>
      <c r="U69" s="19"/>
      <c r="V69" s="20"/>
      <c r="W69" s="16"/>
      <c r="AD69" s="19"/>
    </row>
    <row r="70" spans="1:30" ht="18" customHeight="1" x14ac:dyDescent="0.2">
      <c r="A70" s="12" t="s">
        <v>202</v>
      </c>
      <c r="C70" s="12">
        <v>5</v>
      </c>
      <c r="D70" s="11">
        <f t="shared" si="13"/>
        <v>5</v>
      </c>
      <c r="E70" s="12" t="s">
        <v>180</v>
      </c>
      <c r="F70" s="13">
        <f t="shared" si="14"/>
        <v>70</v>
      </c>
      <c r="G70" s="12" t="s">
        <v>29</v>
      </c>
      <c r="O70" s="17">
        <v>1.502</v>
      </c>
      <c r="P70" s="10">
        <v>9.3332999999999995</v>
      </c>
      <c r="Q70" s="15"/>
      <c r="R70" s="10"/>
      <c r="S70" s="15"/>
      <c r="T70" s="15"/>
      <c r="U70" s="19"/>
      <c r="V70" s="20"/>
      <c r="W70" s="16"/>
      <c r="AD70" s="19"/>
    </row>
    <row r="71" spans="1:30" ht="18" customHeight="1" x14ac:dyDescent="0.2">
      <c r="A71" s="12" t="s">
        <v>203</v>
      </c>
      <c r="C71" s="12">
        <v>5</v>
      </c>
      <c r="D71" s="11">
        <f t="shared" si="13"/>
        <v>5</v>
      </c>
      <c r="E71" s="12" t="s">
        <v>204</v>
      </c>
      <c r="F71" s="13">
        <f t="shared" si="14"/>
        <v>71</v>
      </c>
      <c r="G71" s="12" t="s">
        <v>29</v>
      </c>
      <c r="O71" s="17">
        <v>1.502</v>
      </c>
      <c r="P71" s="10">
        <v>9.5</v>
      </c>
      <c r="Q71" s="15"/>
      <c r="R71" s="10"/>
      <c r="S71" s="15"/>
      <c r="T71" s="15"/>
      <c r="U71" s="19"/>
      <c r="V71" s="20"/>
      <c r="W71" s="16"/>
      <c r="AD71" s="19"/>
    </row>
    <row r="72" spans="1:30" ht="18" customHeight="1" x14ac:dyDescent="0.2">
      <c r="A72" s="12" t="s">
        <v>205</v>
      </c>
      <c r="B72" s="11">
        <v>1</v>
      </c>
      <c r="C72" s="12"/>
      <c r="D72" s="11">
        <f t="shared" si="13"/>
        <v>1</v>
      </c>
      <c r="E72" s="11" t="s">
        <v>100</v>
      </c>
      <c r="F72" s="13">
        <f t="shared" si="14"/>
        <v>8</v>
      </c>
      <c r="G72" s="12" t="s">
        <v>29</v>
      </c>
      <c r="O72" s="17">
        <v>1.502</v>
      </c>
      <c r="P72" s="10">
        <v>5</v>
      </c>
      <c r="Q72" s="15"/>
      <c r="R72" s="10"/>
      <c r="S72" s="15"/>
      <c r="T72" s="15"/>
      <c r="U72" s="19"/>
      <c r="V72" s="20"/>
      <c r="W72" s="16"/>
      <c r="AD72" s="19"/>
    </row>
    <row r="73" spans="1:30" ht="18" customHeight="1" x14ac:dyDescent="0.2">
      <c r="A73" s="12" t="s">
        <v>206</v>
      </c>
      <c r="B73" s="11">
        <v>1</v>
      </c>
      <c r="C73" s="12"/>
      <c r="D73" s="11">
        <f t="shared" si="13"/>
        <v>1</v>
      </c>
      <c r="E73" s="11" t="s">
        <v>111</v>
      </c>
      <c r="F73" s="13">
        <f t="shared" si="14"/>
        <v>8</v>
      </c>
      <c r="G73" s="12" t="s">
        <v>29</v>
      </c>
      <c r="O73" s="17">
        <v>1.502</v>
      </c>
      <c r="P73" s="10">
        <f>5+2/12</f>
        <v>5.166666666666667</v>
      </c>
      <c r="Q73" s="15"/>
      <c r="R73" s="10"/>
      <c r="S73" s="15"/>
      <c r="T73" s="15"/>
      <c r="U73" s="19"/>
      <c r="V73" s="20"/>
      <c r="W73" s="16"/>
      <c r="AD73" s="19"/>
    </row>
    <row r="74" spans="1:30" ht="18" customHeight="1" x14ac:dyDescent="0.2">
      <c r="A74" s="12" t="s">
        <v>207</v>
      </c>
      <c r="C74" s="12">
        <v>1</v>
      </c>
      <c r="D74" s="11">
        <f t="shared" si="13"/>
        <v>1</v>
      </c>
      <c r="E74" s="11" t="s">
        <v>158</v>
      </c>
      <c r="F74" s="13">
        <f t="shared" si="14"/>
        <v>7</v>
      </c>
      <c r="G74" s="12" t="s">
        <v>29</v>
      </c>
      <c r="O74" s="17">
        <v>1.502</v>
      </c>
      <c r="P74" s="10">
        <f>4.5</f>
        <v>4.5</v>
      </c>
      <c r="Q74" s="15"/>
      <c r="R74" s="10"/>
      <c r="S74" s="15"/>
      <c r="T74" s="15"/>
      <c r="U74" s="19"/>
      <c r="V74" s="20"/>
      <c r="W74" s="16"/>
      <c r="AD74" s="19"/>
    </row>
    <row r="75" spans="1:30" ht="18" customHeight="1" x14ac:dyDescent="0.2">
      <c r="A75" s="12" t="s">
        <v>208</v>
      </c>
      <c r="C75" s="12">
        <v>1</v>
      </c>
      <c r="D75" s="11">
        <f t="shared" si="13"/>
        <v>1</v>
      </c>
      <c r="E75" s="11" t="s">
        <v>159</v>
      </c>
      <c r="F75" s="13">
        <f t="shared" si="14"/>
        <v>7</v>
      </c>
      <c r="G75" s="12" t="s">
        <v>29</v>
      </c>
      <c r="O75" s="17">
        <v>1.502</v>
      </c>
      <c r="P75" s="10">
        <f>4+8/12</f>
        <v>4.666666666666667</v>
      </c>
      <c r="Q75" s="15"/>
      <c r="R75" s="10"/>
      <c r="S75" s="15"/>
      <c r="T75" s="15"/>
      <c r="U75" s="19"/>
      <c r="V75" s="20"/>
      <c r="W75" s="16"/>
      <c r="AD75" s="19"/>
    </row>
    <row r="76" spans="1:30" ht="18" customHeight="1" x14ac:dyDescent="0.2">
      <c r="A76" s="12" t="s">
        <v>209</v>
      </c>
      <c r="B76" s="11">
        <v>1</v>
      </c>
      <c r="C76" s="12"/>
      <c r="D76" s="11">
        <f t="shared" si="13"/>
        <v>1</v>
      </c>
      <c r="E76" s="11" t="s">
        <v>85</v>
      </c>
      <c r="F76" s="13">
        <f t="shared" si="14"/>
        <v>6</v>
      </c>
      <c r="G76" s="12" t="s">
        <v>29</v>
      </c>
      <c r="O76" s="17">
        <v>1.502</v>
      </c>
      <c r="P76" s="10">
        <f>4</f>
        <v>4</v>
      </c>
      <c r="Q76" s="15"/>
      <c r="R76" s="10"/>
      <c r="S76" s="15"/>
      <c r="T76" s="15"/>
      <c r="U76" s="19"/>
      <c r="V76" s="20"/>
      <c r="W76" s="16"/>
      <c r="AD76" s="19"/>
    </row>
    <row r="77" spans="1:30" ht="18" customHeight="1" x14ac:dyDescent="0.2">
      <c r="A77" s="12" t="s">
        <v>210</v>
      </c>
      <c r="B77" s="11">
        <v>1</v>
      </c>
      <c r="C77" s="12"/>
      <c r="D77" s="11">
        <f t="shared" si="13"/>
        <v>1</v>
      </c>
      <c r="E77" s="11" t="s">
        <v>149</v>
      </c>
      <c r="F77" s="13">
        <f t="shared" si="14"/>
        <v>6</v>
      </c>
      <c r="G77" s="12" t="s">
        <v>29</v>
      </c>
      <c r="O77" s="17">
        <v>1.502</v>
      </c>
      <c r="P77" s="10">
        <f>4+2/12</f>
        <v>4.166666666666667</v>
      </c>
      <c r="Q77" s="15"/>
      <c r="R77" s="10"/>
      <c r="S77" s="15"/>
      <c r="T77" s="15"/>
      <c r="U77" s="19"/>
      <c r="V77" s="20"/>
      <c r="W77" s="16"/>
      <c r="AD77" s="19"/>
    </row>
    <row r="78" spans="1:30" ht="18" customHeight="1" x14ac:dyDescent="0.2">
      <c r="A78" s="12" t="s">
        <v>211</v>
      </c>
      <c r="C78" s="12">
        <v>1</v>
      </c>
      <c r="D78" s="11">
        <f t="shared" si="13"/>
        <v>1</v>
      </c>
      <c r="E78" s="11" t="s">
        <v>42</v>
      </c>
      <c r="F78" s="13">
        <f t="shared" si="14"/>
        <v>6</v>
      </c>
      <c r="G78" s="12" t="s">
        <v>29</v>
      </c>
      <c r="O78" s="17">
        <v>1.502</v>
      </c>
      <c r="P78" s="10">
        <f>3+10/12</f>
        <v>3.8333333333333335</v>
      </c>
      <c r="Q78" s="15"/>
      <c r="R78" s="19"/>
      <c r="S78" s="19"/>
      <c r="T78" s="19"/>
      <c r="U78" s="19"/>
      <c r="V78" s="19"/>
      <c r="W78" s="19"/>
      <c r="AD78" s="18"/>
    </row>
    <row r="79" spans="1:30" ht="18" customHeight="1" x14ac:dyDescent="0.2">
      <c r="A79" s="12" t="s">
        <v>212</v>
      </c>
      <c r="C79" s="12">
        <v>1</v>
      </c>
      <c r="D79" s="11">
        <f t="shared" si="13"/>
        <v>1</v>
      </c>
      <c r="E79" s="11" t="s">
        <v>85</v>
      </c>
      <c r="F79" s="13">
        <f t="shared" si="14"/>
        <v>6</v>
      </c>
      <c r="G79" s="12" t="s">
        <v>29</v>
      </c>
      <c r="O79" s="17">
        <v>1.502</v>
      </c>
      <c r="P79" s="10">
        <f>4</f>
        <v>4</v>
      </c>
      <c r="Q79" s="15"/>
      <c r="R79" s="19"/>
      <c r="S79" s="19"/>
      <c r="T79" s="19"/>
      <c r="U79" s="19"/>
      <c r="V79" s="19"/>
      <c r="W79" s="19"/>
      <c r="AD79" s="18"/>
    </row>
    <row r="80" spans="1:30" ht="18" customHeight="1" x14ac:dyDescent="0.2">
      <c r="A80" s="12" t="s">
        <v>213</v>
      </c>
      <c r="B80" s="11">
        <v>5</v>
      </c>
      <c r="C80" s="12"/>
      <c r="D80" s="11">
        <f t="shared" si="13"/>
        <v>5</v>
      </c>
      <c r="E80" s="11" t="s">
        <v>109</v>
      </c>
      <c r="F80" s="13">
        <f t="shared" si="14"/>
        <v>26</v>
      </c>
      <c r="G80" s="12" t="s">
        <v>29</v>
      </c>
      <c r="O80" s="17">
        <v>1.502</v>
      </c>
      <c r="P80" s="10">
        <f>3.5</f>
        <v>3.5</v>
      </c>
      <c r="Q80" s="15"/>
      <c r="R80" s="19"/>
      <c r="S80" s="19"/>
      <c r="T80" s="19"/>
      <c r="U80" s="19"/>
      <c r="V80" s="19"/>
      <c r="W80" s="19"/>
      <c r="AD80" s="18"/>
    </row>
    <row r="81" spans="1:30" ht="18" customHeight="1" x14ac:dyDescent="0.2">
      <c r="A81" s="12" t="s">
        <v>214</v>
      </c>
      <c r="B81" s="11">
        <v>5</v>
      </c>
      <c r="C81" s="12"/>
      <c r="D81" s="11">
        <f t="shared" si="13"/>
        <v>5</v>
      </c>
      <c r="E81" s="11" t="s">
        <v>148</v>
      </c>
      <c r="F81" s="13">
        <f t="shared" si="14"/>
        <v>28</v>
      </c>
      <c r="G81" s="12" t="s">
        <v>29</v>
      </c>
      <c r="O81" s="17">
        <v>1.502</v>
      </c>
      <c r="P81" s="10">
        <f>3+8/12</f>
        <v>3.6666666666666665</v>
      </c>
      <c r="Q81" s="15"/>
      <c r="R81" s="19"/>
      <c r="S81" s="19"/>
      <c r="T81" s="19"/>
      <c r="U81" s="19"/>
      <c r="V81" s="19"/>
      <c r="W81" s="19"/>
      <c r="AD81" s="18"/>
    </row>
    <row r="82" spans="1:30" ht="18" customHeight="1" x14ac:dyDescent="0.2">
      <c r="A82" s="12" t="s">
        <v>215</v>
      </c>
      <c r="C82" s="12">
        <v>5</v>
      </c>
      <c r="D82" s="11">
        <f t="shared" si="13"/>
        <v>5</v>
      </c>
      <c r="E82" s="11" t="s">
        <v>109</v>
      </c>
      <c r="F82" s="13">
        <f t="shared" si="14"/>
        <v>26</v>
      </c>
      <c r="G82" s="12" t="s">
        <v>29</v>
      </c>
      <c r="O82" s="17">
        <v>1.502</v>
      </c>
      <c r="P82" s="10">
        <v>3.5</v>
      </c>
      <c r="Q82" s="15"/>
      <c r="R82" s="19"/>
      <c r="S82" s="19"/>
      <c r="T82" s="19"/>
      <c r="U82" s="19"/>
      <c r="V82" s="19"/>
      <c r="W82" s="19"/>
      <c r="AD82" s="18"/>
    </row>
    <row r="83" spans="1:30" ht="18" customHeight="1" x14ac:dyDescent="0.2">
      <c r="A83" s="12" t="s">
        <v>216</v>
      </c>
      <c r="C83" s="12">
        <v>5</v>
      </c>
      <c r="D83" s="11">
        <f t="shared" si="13"/>
        <v>5</v>
      </c>
      <c r="E83" s="11" t="s">
        <v>148</v>
      </c>
      <c r="F83" s="13">
        <f t="shared" si="14"/>
        <v>28</v>
      </c>
      <c r="G83" s="12" t="s">
        <v>29</v>
      </c>
      <c r="O83" s="17">
        <v>1.502</v>
      </c>
      <c r="P83" s="10">
        <f>3+8/12</f>
        <v>3.6666666666666665</v>
      </c>
      <c r="Q83" s="15"/>
      <c r="R83" s="19"/>
      <c r="S83" s="19"/>
      <c r="T83" s="19"/>
      <c r="U83" s="19"/>
      <c r="V83" s="19"/>
      <c r="W83" s="19"/>
      <c r="AD83" s="18"/>
    </row>
    <row r="84" spans="1:30" ht="18" customHeight="1" x14ac:dyDescent="0.2">
      <c r="A84" s="12" t="s">
        <v>217</v>
      </c>
      <c r="B84" s="11">
        <v>4</v>
      </c>
      <c r="C84" s="12"/>
      <c r="D84" s="11">
        <f t="shared" si="13"/>
        <v>4</v>
      </c>
      <c r="E84" s="12" t="s">
        <v>218</v>
      </c>
      <c r="F84" s="13">
        <f t="shared" si="14"/>
        <v>82</v>
      </c>
      <c r="G84" s="12">
        <v>1</v>
      </c>
      <c r="H84" s="12" t="s">
        <v>38</v>
      </c>
      <c r="I84" s="12" t="s">
        <v>219</v>
      </c>
      <c r="O84" s="17">
        <v>1.502</v>
      </c>
      <c r="P84" s="10">
        <v>13.666700000000001</v>
      </c>
      <c r="Q84" s="15"/>
      <c r="R84" s="19"/>
      <c r="S84" s="19"/>
      <c r="T84" s="19"/>
      <c r="U84" s="19"/>
      <c r="V84" s="19"/>
      <c r="W84" s="19"/>
      <c r="AD84" s="18"/>
    </row>
    <row r="85" spans="1:30" ht="18" customHeight="1" x14ac:dyDescent="0.2">
      <c r="A85" s="12" t="s">
        <v>220</v>
      </c>
      <c r="B85" s="11">
        <v>4</v>
      </c>
      <c r="C85" s="12"/>
      <c r="D85" s="11">
        <f t="shared" si="13"/>
        <v>4</v>
      </c>
      <c r="E85" s="12" t="s">
        <v>221</v>
      </c>
      <c r="F85" s="13">
        <f t="shared" si="14"/>
        <v>83</v>
      </c>
      <c r="G85" s="12">
        <v>1</v>
      </c>
      <c r="H85" s="12" t="s">
        <v>38</v>
      </c>
      <c r="I85" s="12" t="s">
        <v>222</v>
      </c>
      <c r="O85" s="17">
        <v>1.502</v>
      </c>
      <c r="P85" s="10">
        <v>13.83333</v>
      </c>
      <c r="Q85" s="15"/>
      <c r="R85" s="19"/>
      <c r="S85" s="19"/>
      <c r="T85" s="19"/>
      <c r="U85" s="19"/>
      <c r="V85" s="19"/>
    </row>
    <row r="86" spans="1:30" x14ac:dyDescent="0.2">
      <c r="A86" s="12" t="s">
        <v>223</v>
      </c>
      <c r="C86" s="12">
        <v>4</v>
      </c>
      <c r="D86" s="11">
        <f t="shared" si="13"/>
        <v>4</v>
      </c>
      <c r="E86" s="12" t="s">
        <v>219</v>
      </c>
      <c r="F86" s="13">
        <f t="shared" si="14"/>
        <v>77</v>
      </c>
      <c r="G86" s="12">
        <v>1</v>
      </c>
      <c r="H86" s="12" t="s">
        <v>38</v>
      </c>
      <c r="I86" s="12" t="s">
        <v>145</v>
      </c>
      <c r="O86" s="17">
        <v>1.502</v>
      </c>
      <c r="P86" s="10">
        <v>12.83333</v>
      </c>
      <c r="Q86" s="15"/>
      <c r="R86" s="19"/>
      <c r="S86" s="19"/>
      <c r="T86" s="19"/>
      <c r="U86" s="19"/>
      <c r="V86" s="19"/>
    </row>
    <row r="87" spans="1:30" ht="18" customHeight="1" x14ac:dyDescent="0.2">
      <c r="A87" s="12" t="s">
        <v>224</v>
      </c>
      <c r="C87" s="12">
        <v>4</v>
      </c>
      <c r="D87" s="11">
        <f t="shared" si="13"/>
        <v>4</v>
      </c>
      <c r="E87" s="12" t="s">
        <v>222</v>
      </c>
      <c r="F87" s="13">
        <f t="shared" si="14"/>
        <v>78</v>
      </c>
      <c r="G87" s="12">
        <v>1</v>
      </c>
      <c r="H87" s="12" t="s">
        <v>38</v>
      </c>
      <c r="I87" s="12" t="s">
        <v>142</v>
      </c>
      <c r="O87" s="17">
        <v>1.502</v>
      </c>
      <c r="P87" s="10">
        <v>13</v>
      </c>
      <c r="Q87" s="15"/>
      <c r="R87" s="19"/>
      <c r="S87" s="19"/>
      <c r="T87" s="19"/>
      <c r="U87" s="19"/>
      <c r="V87" s="19"/>
    </row>
    <row r="88" spans="1:30" x14ac:dyDescent="0.2">
      <c r="A88" s="12" t="s">
        <v>225</v>
      </c>
      <c r="B88" s="11">
        <v>14</v>
      </c>
      <c r="C88" s="12">
        <v>14</v>
      </c>
      <c r="D88" s="11">
        <f t="shared" si="13"/>
        <v>28</v>
      </c>
      <c r="E88" s="12" t="s">
        <v>85</v>
      </c>
      <c r="F88" s="13">
        <f t="shared" si="14"/>
        <v>168</v>
      </c>
      <c r="G88" s="12" t="s">
        <v>29</v>
      </c>
      <c r="O88" s="17">
        <v>1.502</v>
      </c>
      <c r="P88" s="10">
        <v>4</v>
      </c>
      <c r="Q88" s="15"/>
      <c r="R88" s="19"/>
      <c r="S88" s="19"/>
      <c r="T88" s="19"/>
      <c r="U88" s="19"/>
      <c r="V88" s="19"/>
    </row>
    <row r="89" spans="1:30" x14ac:dyDescent="0.2">
      <c r="A89" s="12" t="s">
        <v>226</v>
      </c>
      <c r="B89" s="11">
        <v>2</v>
      </c>
      <c r="C89" s="11">
        <v>2</v>
      </c>
      <c r="D89" s="11">
        <f t="shared" si="13"/>
        <v>4</v>
      </c>
      <c r="E89" s="12" t="s">
        <v>227</v>
      </c>
      <c r="F89" s="13"/>
      <c r="G89" s="12"/>
      <c r="O89" s="17"/>
      <c r="P89" s="10"/>
      <c r="Q89" s="15"/>
      <c r="R89" s="19"/>
      <c r="S89" s="19"/>
      <c r="T89" s="19"/>
      <c r="U89" s="19"/>
      <c r="V89" s="19"/>
    </row>
    <row r="90" spans="1:30" x14ac:dyDescent="0.2">
      <c r="A90" s="12"/>
      <c r="B90" s="11" t="s">
        <v>44</v>
      </c>
      <c r="C90" s="11" t="s">
        <v>44</v>
      </c>
      <c r="D90" s="11" t="s">
        <v>44</v>
      </c>
      <c r="E90" s="12" t="s">
        <v>43</v>
      </c>
      <c r="F90" s="13">
        <f>+ROUND(D89*D91*O90*P90,0)</f>
        <v>265</v>
      </c>
      <c r="G90" s="12" t="s">
        <v>29</v>
      </c>
      <c r="N90" s="12" t="s">
        <v>39</v>
      </c>
      <c r="O90" s="17">
        <v>1.502</v>
      </c>
      <c r="P90" s="10">
        <f>+(7+10.6667)/2</f>
        <v>8.8333499999999994</v>
      </c>
      <c r="Q90" s="15"/>
      <c r="R90" s="19"/>
      <c r="S90" s="19"/>
      <c r="T90" s="19"/>
      <c r="U90" s="19"/>
      <c r="V90" s="19"/>
    </row>
    <row r="91" spans="1:30" x14ac:dyDescent="0.2">
      <c r="A91" s="12"/>
      <c r="B91" s="11">
        <v>5</v>
      </c>
      <c r="C91" s="11">
        <v>5</v>
      </c>
      <c r="D91" s="11">
        <v>5</v>
      </c>
      <c r="E91" s="12" t="s">
        <v>228</v>
      </c>
      <c r="F91" s="13"/>
      <c r="G91" s="12"/>
      <c r="N91" s="12" t="s">
        <v>229</v>
      </c>
      <c r="O91" s="17"/>
      <c r="P91" s="10"/>
      <c r="Q91" s="15"/>
      <c r="R91" s="19"/>
      <c r="S91" s="19"/>
      <c r="T91" s="19"/>
      <c r="U91" s="19"/>
      <c r="V91" s="19"/>
    </row>
    <row r="92" spans="1:30" x14ac:dyDescent="0.2">
      <c r="A92" s="12" t="s">
        <v>230</v>
      </c>
      <c r="B92" s="11">
        <v>2</v>
      </c>
      <c r="C92" s="11">
        <v>2</v>
      </c>
      <c r="D92" s="11">
        <f t="shared" ref="D92" si="15">B92+C92</f>
        <v>4</v>
      </c>
      <c r="E92" s="12" t="s">
        <v>231</v>
      </c>
      <c r="F92" s="13"/>
      <c r="G92" s="12"/>
      <c r="O92" s="17"/>
      <c r="P92" s="10"/>
      <c r="Q92" s="15"/>
      <c r="R92" s="19"/>
      <c r="S92" s="19"/>
      <c r="T92" s="19"/>
      <c r="U92" s="19"/>
      <c r="V92" s="19"/>
    </row>
    <row r="93" spans="1:30" x14ac:dyDescent="0.2">
      <c r="A93" s="12"/>
      <c r="B93" s="11" t="s">
        <v>44</v>
      </c>
      <c r="C93" s="11" t="s">
        <v>44</v>
      </c>
      <c r="D93" s="11" t="s">
        <v>44</v>
      </c>
      <c r="E93" s="12" t="s">
        <v>43</v>
      </c>
      <c r="F93" s="13">
        <f>+ROUND(D92*D94*O93*P93,0)</f>
        <v>69</v>
      </c>
      <c r="G93" s="12" t="s">
        <v>29</v>
      </c>
      <c r="O93" s="14">
        <v>1.502</v>
      </c>
      <c r="P93" s="10">
        <f>+(1.3333+4.416667)/2</f>
        <v>2.8749834999999999</v>
      </c>
      <c r="Q93" s="15"/>
      <c r="R93" s="19"/>
      <c r="S93" s="19"/>
      <c r="T93" s="19"/>
      <c r="U93" s="19"/>
      <c r="V93" s="19"/>
    </row>
    <row r="94" spans="1:30" x14ac:dyDescent="0.2">
      <c r="B94" s="11">
        <v>4</v>
      </c>
      <c r="C94" s="11">
        <v>4</v>
      </c>
      <c r="D94" s="11">
        <v>4</v>
      </c>
      <c r="E94" s="12" t="s">
        <v>232</v>
      </c>
    </row>
    <row r="96" spans="1:30" x14ac:dyDescent="0.2">
      <c r="E96" s="11" t="s">
        <v>30</v>
      </c>
      <c r="F96" s="13">
        <f>SUM(F6:F93)-F51</f>
        <v>15593</v>
      </c>
    </row>
  </sheetData>
  <mergeCells count="17">
    <mergeCell ref="B1:D2"/>
    <mergeCell ref="B3:B4"/>
    <mergeCell ref="C3:C4"/>
    <mergeCell ref="D3:D4"/>
    <mergeCell ref="A5:N5"/>
    <mergeCell ref="M3:M4"/>
    <mergeCell ref="N3:N4"/>
    <mergeCell ref="A1:A4"/>
    <mergeCell ref="J3:J4"/>
    <mergeCell ref="K3:K4"/>
    <mergeCell ref="E1:E4"/>
    <mergeCell ref="F1:F4"/>
    <mergeCell ref="G1:G4"/>
    <mergeCell ref="H1:N2"/>
    <mergeCell ref="H3:H4"/>
    <mergeCell ref="L3:L4"/>
    <mergeCell ref="I3:I4"/>
  </mergeCells>
  <phoneticPr fontId="3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V97"/>
  <sheetViews>
    <sheetView tabSelected="1" topLeftCell="A75" zoomScaleNormal="100" workbookViewId="0">
      <selection activeCell="U90" sqref="U90"/>
    </sheetView>
  </sheetViews>
  <sheetFormatPr defaultRowHeight="12.75" x14ac:dyDescent="0.2"/>
  <cols>
    <col min="1" max="1" width="10" customWidth="1"/>
    <col min="2" max="4" width="12.140625" customWidth="1"/>
    <col min="5" max="5" width="13.28515625" customWidth="1"/>
    <col min="6" max="6" width="12.85546875" style="1" customWidth="1"/>
    <col min="7" max="7" width="5.42578125" customWidth="1"/>
    <col min="8" max="9" width="8.7109375" customWidth="1"/>
    <col min="10" max="10" width="9.85546875" customWidth="1"/>
    <col min="11" max="11" width="8.7109375" customWidth="1"/>
    <col min="12" max="12" width="8.5703125" customWidth="1"/>
    <col min="13" max="17" width="8.5703125" hidden="1" customWidth="1"/>
    <col min="18" max="18" width="8.7109375" customWidth="1"/>
    <col min="19" max="19" width="7.28515625" customWidth="1"/>
    <col min="20" max="22" width="10.140625" customWidth="1"/>
  </cols>
  <sheetData>
    <row r="1" spans="1:19" ht="9" customHeight="1" thickBot="1" x14ac:dyDescent="0.25">
      <c r="A1" s="50" t="s">
        <v>12</v>
      </c>
      <c r="B1" s="60" t="s">
        <v>11</v>
      </c>
      <c r="C1" s="61"/>
      <c r="D1" s="53"/>
      <c r="E1" s="50" t="s">
        <v>0</v>
      </c>
      <c r="F1" s="59" t="s">
        <v>1</v>
      </c>
      <c r="G1" s="58" t="s">
        <v>2</v>
      </c>
      <c r="H1" s="50" t="s">
        <v>3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19" ht="15" customHeight="1" thickBot="1" x14ac:dyDescent="0.25">
      <c r="A2" s="50"/>
      <c r="B2" s="62"/>
      <c r="C2" s="63"/>
      <c r="D2" s="54"/>
      <c r="E2" s="50"/>
      <c r="F2" s="59"/>
      <c r="G2" s="58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19" ht="12.75" customHeight="1" thickBot="1" x14ac:dyDescent="0.25">
      <c r="A3" s="50"/>
      <c r="B3" s="51" t="s">
        <v>31</v>
      </c>
      <c r="C3" s="51" t="s">
        <v>32</v>
      </c>
      <c r="D3" s="53" t="s">
        <v>33</v>
      </c>
      <c r="E3" s="50"/>
      <c r="F3" s="59"/>
      <c r="G3" s="58"/>
      <c r="H3" s="50" t="s">
        <v>4</v>
      </c>
      <c r="I3" s="50" t="s">
        <v>5</v>
      </c>
      <c r="J3" s="50" t="s">
        <v>6</v>
      </c>
      <c r="K3" s="50" t="s">
        <v>7</v>
      </c>
      <c r="L3" s="50" t="s">
        <v>8</v>
      </c>
      <c r="M3" s="50" t="s">
        <v>13</v>
      </c>
      <c r="N3" s="50" t="s">
        <v>14</v>
      </c>
      <c r="O3" s="50" t="s">
        <v>15</v>
      </c>
      <c r="P3" s="50" t="s">
        <v>16</v>
      </c>
      <c r="Q3" s="50" t="s">
        <v>17</v>
      </c>
      <c r="R3" s="50" t="s">
        <v>9</v>
      </c>
      <c r="S3" s="50" t="s">
        <v>10</v>
      </c>
    </row>
    <row r="4" spans="1:19" ht="9.75" customHeight="1" thickBot="1" x14ac:dyDescent="0.25">
      <c r="A4" s="50"/>
      <c r="B4" s="52"/>
      <c r="C4" s="52"/>
      <c r="D4" s="54"/>
      <c r="E4" s="50"/>
      <c r="F4" s="59"/>
      <c r="G4" s="58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</row>
    <row r="5" spans="1:19" ht="17.25" customHeight="1" thickBot="1" x14ac:dyDescent="0.25">
      <c r="A5" s="55" t="str">
        <f>IF('Sheet 0'!A5="","",'Sheet 0'!A5)</f>
        <v>ABUTMENT REINFORCING SCHEDULE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7"/>
    </row>
    <row r="6" spans="1:19" ht="12" customHeight="1" x14ac:dyDescent="0.2">
      <c r="A6" s="22" t="str">
        <f>IF('Sheet 0'!A6="","",'Sheet 0'!A6)</f>
        <v>A501</v>
      </c>
      <c r="B6" s="23">
        <f>IF('Sheet 0'!B6="","",'Sheet 0'!B6)</f>
        <v>28</v>
      </c>
      <c r="C6" s="23">
        <f>IF('Sheet 0'!C6="","",'Sheet 0'!C6)</f>
        <v>28</v>
      </c>
      <c r="D6" s="23">
        <f>IF('Sheet 0'!D6="","",'Sheet 0'!D6)</f>
        <v>56</v>
      </c>
      <c r="E6" s="23" t="str">
        <f>IF('Sheet 0'!E6="","",'Sheet 0'!E6)</f>
        <v>30'-0"</v>
      </c>
      <c r="F6" s="23">
        <f>IF('Sheet 0'!F6="","",'Sheet 0'!F6)</f>
        <v>1752</v>
      </c>
      <c r="G6" s="23" t="str">
        <f>IF('Sheet 0'!G6="","",'Sheet 0'!G6)</f>
        <v>STR</v>
      </c>
      <c r="H6" s="23" t="str">
        <f>IF('Sheet 0'!H6="","",'Sheet 0'!H6)</f>
        <v/>
      </c>
      <c r="I6" s="23" t="str">
        <f>IF('Sheet 0'!I6="","",'Sheet 0'!I6)</f>
        <v/>
      </c>
      <c r="J6" s="23" t="str">
        <f>IF('Sheet 0'!J6="","",'Sheet 0'!J6)</f>
        <v/>
      </c>
      <c r="K6" s="23" t="str">
        <f>IF('Sheet 0'!K6="","",'Sheet 0'!K6)</f>
        <v/>
      </c>
      <c r="L6" s="23" t="str">
        <f>IF('Sheet 0'!L6="","",'Sheet 0'!L6)</f>
        <v/>
      </c>
      <c r="M6" s="23" t="e">
        <f>IF('Sheet 0'!#REF!="","",'Sheet 0'!#REF!)</f>
        <v>#REF!</v>
      </c>
      <c r="N6" s="23" t="e">
        <f>IF('Sheet 0'!#REF!="","",'Sheet 0'!#REF!)</f>
        <v>#REF!</v>
      </c>
      <c r="O6" s="23" t="e">
        <f>IF('Sheet 0'!#REF!="","",'Sheet 0'!#REF!)</f>
        <v>#REF!</v>
      </c>
      <c r="P6" s="23" t="e">
        <f>IF('Sheet 0'!#REF!="","",'Sheet 0'!#REF!)</f>
        <v>#REF!</v>
      </c>
      <c r="Q6" s="23" t="e">
        <f>IF('Sheet 0'!#REF!="","",'Sheet 0'!#REF!)</f>
        <v>#REF!</v>
      </c>
      <c r="R6" s="23" t="str">
        <f>IF('Sheet 0'!M6="","",'Sheet 0'!M6)</f>
        <v/>
      </c>
      <c r="S6" s="24" t="str">
        <f>IF('Sheet 0'!N6="","",'Sheet 0'!N6)</f>
        <v/>
      </c>
    </row>
    <row r="7" spans="1:19" ht="12" customHeight="1" x14ac:dyDescent="0.2">
      <c r="A7" s="25" t="str">
        <f>IF('Sheet 0'!A7="","",'Sheet 0'!A7)</f>
        <v>* A502</v>
      </c>
      <c r="B7" s="21">
        <f>IF('Sheet 0'!B7="","",'Sheet 0'!B7)</f>
        <v>18</v>
      </c>
      <c r="C7" s="21">
        <f>IF('Sheet 0'!C7="","",'Sheet 0'!C7)</f>
        <v>18</v>
      </c>
      <c r="D7" s="21">
        <f>IF('Sheet 0'!D7="","",'Sheet 0'!D7)</f>
        <v>36</v>
      </c>
      <c r="E7" s="21" t="str">
        <f>IF('Sheet 0'!E7="","",'Sheet 0'!E7)</f>
        <v>19'-0"</v>
      </c>
      <c r="F7" s="21">
        <f>IF('Sheet 0'!F7="","",'Sheet 0'!F7)</f>
        <v>713</v>
      </c>
      <c r="G7" s="21" t="str">
        <f>IF('Sheet 0'!G7="","",'Sheet 0'!G7)</f>
        <v>STR</v>
      </c>
      <c r="H7" s="21" t="str">
        <f>IF('Sheet 0'!H7="","",'Sheet 0'!H7)</f>
        <v/>
      </c>
      <c r="I7" s="21" t="str">
        <f>IF('Sheet 0'!I7="","",'Sheet 0'!I7)</f>
        <v/>
      </c>
      <c r="J7" s="21" t="str">
        <f>IF('Sheet 0'!J7="","",'Sheet 0'!J7)</f>
        <v/>
      </c>
      <c r="K7" s="21" t="str">
        <f>IF('Sheet 0'!K7="","",'Sheet 0'!K7)</f>
        <v/>
      </c>
      <c r="L7" s="21" t="str">
        <f>IF('Sheet 0'!L7="","",'Sheet 0'!L7)</f>
        <v/>
      </c>
      <c r="M7" s="21" t="e">
        <f>IF('Sheet 0'!#REF!="","",'Sheet 0'!#REF!)</f>
        <v>#REF!</v>
      </c>
      <c r="N7" s="21" t="e">
        <f>IF('Sheet 0'!#REF!="","",'Sheet 0'!#REF!)</f>
        <v>#REF!</v>
      </c>
      <c r="O7" s="21" t="e">
        <f>IF('Sheet 0'!#REF!="","",'Sheet 0'!#REF!)</f>
        <v>#REF!</v>
      </c>
      <c r="P7" s="21" t="e">
        <f>IF('Sheet 0'!#REF!="","",'Sheet 0'!#REF!)</f>
        <v>#REF!</v>
      </c>
      <c r="Q7" s="21" t="e">
        <f>IF('Sheet 0'!#REF!="","",'Sheet 0'!#REF!)</f>
        <v>#REF!</v>
      </c>
      <c r="R7" s="21" t="str">
        <f>IF('Sheet 0'!M7="","",'Sheet 0'!M7)</f>
        <v/>
      </c>
      <c r="S7" s="26" t="str">
        <f>IF('Sheet 0'!N7="","",'Sheet 0'!N7)</f>
        <v/>
      </c>
    </row>
    <row r="8" spans="1:19" ht="12" customHeight="1" x14ac:dyDescent="0.2">
      <c r="A8" s="25" t="str">
        <f>IF('Sheet 0'!A8="","",'Sheet 0'!A8)</f>
        <v>* A503</v>
      </c>
      <c r="B8" s="21">
        <f>IF('Sheet 0'!B8="","",'Sheet 0'!B8)</f>
        <v>10</v>
      </c>
      <c r="C8" s="21">
        <f>IF('Sheet 0'!C8="","",'Sheet 0'!C8)</f>
        <v>10</v>
      </c>
      <c r="D8" s="21">
        <f>IF('Sheet 0'!D8="","",'Sheet 0'!D8)</f>
        <v>20</v>
      </c>
      <c r="E8" s="21" t="str">
        <f>IF('Sheet 0'!E8="","",'Sheet 0'!E8)</f>
        <v>19'-3"</v>
      </c>
      <c r="F8" s="21">
        <f>IF('Sheet 0'!F8="","",'Sheet 0'!F8)</f>
        <v>402</v>
      </c>
      <c r="G8" s="21" t="str">
        <f>IF('Sheet 0'!G8="","",'Sheet 0'!G8)</f>
        <v>STR</v>
      </c>
      <c r="H8" s="21" t="str">
        <f>IF('Sheet 0'!H8="","",'Sheet 0'!H8)</f>
        <v/>
      </c>
      <c r="I8" s="21" t="str">
        <f>IF('Sheet 0'!I8="","",'Sheet 0'!I8)</f>
        <v/>
      </c>
      <c r="J8" s="21" t="str">
        <f>IF('Sheet 0'!J8="","",'Sheet 0'!J8)</f>
        <v/>
      </c>
      <c r="K8" s="21" t="str">
        <f>IF('Sheet 0'!K8="","",'Sheet 0'!K8)</f>
        <v/>
      </c>
      <c r="L8" s="21" t="str">
        <f>IF('Sheet 0'!L8="","",'Sheet 0'!L8)</f>
        <v/>
      </c>
      <c r="M8" s="21" t="e">
        <f>IF('Sheet 0'!#REF!="","",'Sheet 0'!#REF!)</f>
        <v>#REF!</v>
      </c>
      <c r="N8" s="21" t="e">
        <f>IF('Sheet 0'!#REF!="","",'Sheet 0'!#REF!)</f>
        <v>#REF!</v>
      </c>
      <c r="O8" s="21" t="e">
        <f>IF('Sheet 0'!#REF!="","",'Sheet 0'!#REF!)</f>
        <v>#REF!</v>
      </c>
      <c r="P8" s="21" t="e">
        <f>IF('Sheet 0'!#REF!="","",'Sheet 0'!#REF!)</f>
        <v>#REF!</v>
      </c>
      <c r="Q8" s="21" t="e">
        <f>IF('Sheet 0'!#REF!="","",'Sheet 0'!#REF!)</f>
        <v>#REF!</v>
      </c>
      <c r="R8" s="21" t="str">
        <f>IF('Sheet 0'!M8="","",'Sheet 0'!M8)</f>
        <v/>
      </c>
      <c r="S8" s="26" t="str">
        <f>IF('Sheet 0'!N8="","",'Sheet 0'!N8)</f>
        <v/>
      </c>
    </row>
    <row r="9" spans="1:19" ht="12" customHeight="1" x14ac:dyDescent="0.2">
      <c r="A9" s="25" t="str">
        <f>IF('Sheet 0'!A9="","",'Sheet 0'!A9)</f>
        <v/>
      </c>
      <c r="B9" s="21" t="str">
        <f>IF('Sheet 0'!B9="","",'Sheet 0'!B9)</f>
        <v/>
      </c>
      <c r="C9" s="21" t="str">
        <f>IF('Sheet 0'!C9="","",'Sheet 0'!C9)</f>
        <v/>
      </c>
      <c r="D9" s="21" t="str">
        <f>IF('Sheet 0'!D9="","",'Sheet 0'!D9)</f>
        <v/>
      </c>
      <c r="E9" s="21" t="str">
        <f>IF('Sheet 0'!E9="","",'Sheet 0'!E9)</f>
        <v/>
      </c>
      <c r="F9" s="21" t="str">
        <f>IF('Sheet 0'!F9="","",'Sheet 0'!F9)</f>
        <v/>
      </c>
      <c r="G9" s="21" t="str">
        <f>IF('Sheet 0'!G9="","",'Sheet 0'!G9)</f>
        <v/>
      </c>
      <c r="H9" s="21" t="str">
        <f>IF('Sheet 0'!H9="","",'Sheet 0'!H9)</f>
        <v/>
      </c>
      <c r="I9" s="21" t="str">
        <f>IF('Sheet 0'!I9="","",'Sheet 0'!I9)</f>
        <v/>
      </c>
      <c r="J9" s="21" t="str">
        <f>IF('Sheet 0'!J9="","",'Sheet 0'!J9)</f>
        <v/>
      </c>
      <c r="K9" s="21" t="str">
        <f>IF('Sheet 0'!K9="","",'Sheet 0'!K9)</f>
        <v/>
      </c>
      <c r="L9" s="21" t="str">
        <f>IF('Sheet 0'!L9="","",'Sheet 0'!L9)</f>
        <v/>
      </c>
      <c r="M9" s="21" t="e">
        <f>IF('Sheet 0'!#REF!="","",'Sheet 0'!#REF!)</f>
        <v>#REF!</v>
      </c>
      <c r="N9" s="21" t="e">
        <f>IF('Sheet 0'!#REF!="","",'Sheet 0'!#REF!)</f>
        <v>#REF!</v>
      </c>
      <c r="O9" s="21" t="e">
        <f>IF('Sheet 0'!#REF!="","",'Sheet 0'!#REF!)</f>
        <v>#REF!</v>
      </c>
      <c r="P9" s="21" t="e">
        <f>IF('Sheet 0'!#REF!="","",'Sheet 0'!#REF!)</f>
        <v>#REF!</v>
      </c>
      <c r="Q9" s="21" t="e">
        <f>IF('Sheet 0'!#REF!="","",'Sheet 0'!#REF!)</f>
        <v>#REF!</v>
      </c>
      <c r="R9" s="21" t="str">
        <f>IF('Sheet 0'!M9="","",'Sheet 0'!M9)</f>
        <v/>
      </c>
      <c r="S9" s="26" t="str">
        <f>IF('Sheet 0'!N9="","",'Sheet 0'!N9)</f>
        <v/>
      </c>
    </row>
    <row r="10" spans="1:19" ht="12" customHeight="1" x14ac:dyDescent="0.2">
      <c r="A10" s="25" t="str">
        <f>IF('Sheet 0'!A10="","",'Sheet 0'!A10)</f>
        <v>A601</v>
      </c>
      <c r="B10" s="21">
        <f>IF('Sheet 0'!B10="","",'Sheet 0'!B10)</f>
        <v>61</v>
      </c>
      <c r="C10" s="21">
        <f>IF('Sheet 0'!C10="","",'Sheet 0'!C10)</f>
        <v>61</v>
      </c>
      <c r="D10" s="21">
        <f>IF('Sheet 0'!D10="","",'Sheet 0'!D10)</f>
        <v>122</v>
      </c>
      <c r="E10" s="21" t="str">
        <f>IF('Sheet 0'!E10="","",'Sheet 0'!E10)</f>
        <v>7'-7"</v>
      </c>
      <c r="F10" s="21">
        <f>IF('Sheet 0'!F10="","",'Sheet 0'!F10)</f>
        <v>1390</v>
      </c>
      <c r="G10" s="21">
        <f>IF('Sheet 0'!G10="","",'Sheet 0'!G10)</f>
        <v>2</v>
      </c>
      <c r="H10" s="21" t="str">
        <f>IF('Sheet 0'!H10="","",'Sheet 0'!H10)</f>
        <v>3'-6"</v>
      </c>
      <c r="I10" s="21" t="str">
        <f>IF('Sheet 0'!I10="","",'Sheet 0'!I10)</f>
        <v>11"</v>
      </c>
      <c r="J10" s="21" t="str">
        <f>IF('Sheet 0'!J10="","",'Sheet 0'!J10)</f>
        <v>3'-6"</v>
      </c>
      <c r="K10" s="21" t="str">
        <f>IF('Sheet 0'!K10="","",'Sheet 0'!K10)</f>
        <v/>
      </c>
      <c r="L10" s="21" t="str">
        <f>IF('Sheet 0'!L10="","",'Sheet 0'!L10)</f>
        <v/>
      </c>
      <c r="M10" s="21" t="e">
        <f>IF('Sheet 0'!#REF!="","",'Sheet 0'!#REF!)</f>
        <v>#REF!</v>
      </c>
      <c r="N10" s="21" t="e">
        <f>IF('Sheet 0'!#REF!="","",'Sheet 0'!#REF!)</f>
        <v>#REF!</v>
      </c>
      <c r="O10" s="21" t="e">
        <f>IF('Sheet 0'!#REF!="","",'Sheet 0'!#REF!)</f>
        <v>#REF!</v>
      </c>
      <c r="P10" s="21" t="e">
        <f>IF('Sheet 0'!#REF!="","",'Sheet 0'!#REF!)</f>
        <v>#REF!</v>
      </c>
      <c r="Q10" s="21" t="e">
        <f>IF('Sheet 0'!#REF!="","",'Sheet 0'!#REF!)</f>
        <v>#REF!</v>
      </c>
      <c r="R10" s="21" t="str">
        <f>IF('Sheet 0'!M10="","",'Sheet 0'!M10)</f>
        <v/>
      </c>
      <c r="S10" s="26" t="str">
        <f>IF('Sheet 0'!N10="","",'Sheet 0'!N10)</f>
        <v/>
      </c>
    </row>
    <row r="11" spans="1:19" ht="12" customHeight="1" x14ac:dyDescent="0.2">
      <c r="A11" s="25" t="str">
        <f>IF('Sheet 0'!A11="","",'Sheet 0'!A11)</f>
        <v>A602</v>
      </c>
      <c r="B11" s="21">
        <f>IF('Sheet 0'!B11="","",'Sheet 0'!B11)</f>
        <v>61</v>
      </c>
      <c r="C11" s="21">
        <f>IF('Sheet 0'!C11="","",'Sheet 0'!C11)</f>
        <v>61</v>
      </c>
      <c r="D11" s="21">
        <f>IF('Sheet 0'!D11="","",'Sheet 0'!D11)</f>
        <v>122</v>
      </c>
      <c r="E11" s="21" t="str">
        <f>IF('Sheet 0'!E11="","",'Sheet 0'!E11)</f>
        <v>6'-7"</v>
      </c>
      <c r="F11" s="21">
        <f>IF('Sheet 0'!F11="","",'Sheet 0'!F11)</f>
        <v>1206</v>
      </c>
      <c r="G11" s="21">
        <f>IF('Sheet 0'!G11="","",'Sheet 0'!G11)</f>
        <v>2</v>
      </c>
      <c r="H11" s="21" t="str">
        <f>IF('Sheet 0'!H11="","",'Sheet 0'!H11)</f>
        <v>2'-9"</v>
      </c>
      <c r="I11" s="21" t="str">
        <f>IF('Sheet 0'!I11="","",'Sheet 0'!I11)</f>
        <v>1'-5"</v>
      </c>
      <c r="J11" s="21" t="str">
        <f>IF('Sheet 0'!J11="","",'Sheet 0'!J11)</f>
        <v>2'-9"</v>
      </c>
      <c r="K11" s="21" t="str">
        <f>IF('Sheet 0'!K11="","",'Sheet 0'!K11)</f>
        <v/>
      </c>
      <c r="L11" s="21" t="str">
        <f>IF('Sheet 0'!L11="","",'Sheet 0'!L11)</f>
        <v/>
      </c>
      <c r="M11" s="21" t="e">
        <f>IF('Sheet 0'!#REF!="","",'Sheet 0'!#REF!)</f>
        <v>#REF!</v>
      </c>
      <c r="N11" s="21" t="e">
        <f>IF('Sheet 0'!#REF!="","",'Sheet 0'!#REF!)</f>
        <v>#REF!</v>
      </c>
      <c r="O11" s="21" t="e">
        <f>IF('Sheet 0'!#REF!="","",'Sheet 0'!#REF!)</f>
        <v>#REF!</v>
      </c>
      <c r="P11" s="21" t="e">
        <f>IF('Sheet 0'!#REF!="","",'Sheet 0'!#REF!)</f>
        <v>#REF!</v>
      </c>
      <c r="Q11" s="21" t="e">
        <f>IF('Sheet 0'!#REF!="","",'Sheet 0'!#REF!)</f>
        <v>#REF!</v>
      </c>
      <c r="R11" s="21" t="str">
        <f>IF('Sheet 0'!M11="","",'Sheet 0'!M11)</f>
        <v/>
      </c>
      <c r="S11" s="26" t="str">
        <f>IF('Sheet 0'!N11="","",'Sheet 0'!N11)</f>
        <v/>
      </c>
    </row>
    <row r="12" spans="1:19" ht="12" customHeight="1" x14ac:dyDescent="0.2">
      <c r="A12" s="25" t="str">
        <f>IF('Sheet 0'!A12="","",'Sheet 0'!A12)</f>
        <v>A603</v>
      </c>
      <c r="B12" s="21">
        <f>IF('Sheet 0'!B12="","",'Sheet 0'!B12)</f>
        <v>64</v>
      </c>
      <c r="C12" s="21">
        <f>IF('Sheet 0'!C12="","",'Sheet 0'!C12)</f>
        <v>64</v>
      </c>
      <c r="D12" s="21">
        <f>IF('Sheet 0'!D12="","",'Sheet 0'!D12)</f>
        <v>128</v>
      </c>
      <c r="E12" s="21" t="str">
        <f>IF('Sheet 0'!E12="","",'Sheet 0'!E12)</f>
        <v>2'-1"</v>
      </c>
      <c r="F12" s="21">
        <f>IF('Sheet 0'!F12="","",'Sheet 0'!F12)</f>
        <v>400</v>
      </c>
      <c r="G12" s="21">
        <f>IF('Sheet 0'!G12="","",'Sheet 0'!G12)</f>
        <v>1</v>
      </c>
      <c r="H12" s="21" t="str">
        <f>IF('Sheet 0'!H12="","",'Sheet 0'!H12)</f>
        <v>1'-0"</v>
      </c>
      <c r="I12" s="21" t="str">
        <f>IF('Sheet 0'!I12="","",'Sheet 0'!I12)</f>
        <v>1'-3"</v>
      </c>
      <c r="J12" s="21" t="str">
        <f>IF('Sheet 0'!J12="","",'Sheet 0'!J12)</f>
        <v/>
      </c>
      <c r="K12" s="21" t="str">
        <f>IF('Sheet 0'!K12="","",'Sheet 0'!K12)</f>
        <v/>
      </c>
      <c r="L12" s="21" t="str">
        <f>IF('Sheet 0'!L12="","",'Sheet 0'!L12)</f>
        <v/>
      </c>
      <c r="M12" s="21" t="e">
        <f>IF('Sheet 0'!#REF!="","",'Sheet 0'!#REF!)</f>
        <v>#REF!</v>
      </c>
      <c r="N12" s="21" t="e">
        <f>IF('Sheet 0'!#REF!="","",'Sheet 0'!#REF!)</f>
        <v>#REF!</v>
      </c>
      <c r="O12" s="21" t="e">
        <f>IF('Sheet 0'!#REF!="","",'Sheet 0'!#REF!)</f>
        <v>#REF!</v>
      </c>
      <c r="P12" s="21" t="e">
        <f>IF('Sheet 0'!#REF!="","",'Sheet 0'!#REF!)</f>
        <v>#REF!</v>
      </c>
      <c r="Q12" s="21" t="e">
        <f>IF('Sheet 0'!#REF!="","",'Sheet 0'!#REF!)</f>
        <v>#REF!</v>
      </c>
      <c r="R12" s="21" t="str">
        <f>IF('Sheet 0'!M12="","",'Sheet 0'!M12)</f>
        <v/>
      </c>
      <c r="S12" s="26" t="str">
        <f>IF('Sheet 0'!N12="","",'Sheet 0'!N12)</f>
        <v/>
      </c>
    </row>
    <row r="13" spans="1:19" ht="12" customHeight="1" x14ac:dyDescent="0.2">
      <c r="A13" s="25" t="str">
        <f>IF('Sheet 0'!A13="","",'Sheet 0'!A13)</f>
        <v>A604</v>
      </c>
      <c r="B13" s="21">
        <f>IF('Sheet 0'!B13="","",'Sheet 0'!B13)</f>
        <v>63</v>
      </c>
      <c r="C13" s="21" t="str">
        <f>IF('Sheet 0'!C13="","",'Sheet 0'!C13)</f>
        <v/>
      </c>
      <c r="D13" s="21">
        <f>IF('Sheet 0'!D13="","",'Sheet 0'!D13)</f>
        <v>63</v>
      </c>
      <c r="E13" s="21" t="str">
        <f>IF('Sheet 0'!E13="","",'Sheet 0'!E13)</f>
        <v>4'-9"</v>
      </c>
      <c r="F13" s="21">
        <f>IF('Sheet 0'!F13="","",'Sheet 0'!F13)</f>
        <v>449</v>
      </c>
      <c r="G13" s="21">
        <f>IF('Sheet 0'!G13="","",'Sheet 0'!G13)</f>
        <v>2</v>
      </c>
      <c r="H13" s="21" t="str">
        <f>IF('Sheet 0'!H13="","",'Sheet 0'!H13)</f>
        <v>10"</v>
      </c>
      <c r="I13" s="21" t="str">
        <f>IF('Sheet 0'!I13="","",'Sheet 0'!I13)</f>
        <v>3'-5"</v>
      </c>
      <c r="J13" s="21" t="str">
        <f>IF('Sheet 0'!J13="","",'Sheet 0'!J13)</f>
        <v>10"</v>
      </c>
      <c r="K13" s="21" t="str">
        <f>IF('Sheet 0'!K13="","",'Sheet 0'!K13)</f>
        <v/>
      </c>
      <c r="L13" s="21" t="str">
        <f>IF('Sheet 0'!L13="","",'Sheet 0'!L13)</f>
        <v/>
      </c>
      <c r="M13" s="21" t="e">
        <f>IF('Sheet 0'!#REF!="","",'Sheet 0'!#REF!)</f>
        <v>#REF!</v>
      </c>
      <c r="N13" s="21" t="e">
        <f>IF('Sheet 0'!#REF!="","",'Sheet 0'!#REF!)</f>
        <v>#REF!</v>
      </c>
      <c r="O13" s="21" t="e">
        <f>IF('Sheet 0'!#REF!="","",'Sheet 0'!#REF!)</f>
        <v>#REF!</v>
      </c>
      <c r="P13" s="21" t="e">
        <f>IF('Sheet 0'!#REF!="","",'Sheet 0'!#REF!)</f>
        <v>#REF!</v>
      </c>
      <c r="Q13" s="21" t="e">
        <f>IF('Sheet 0'!#REF!="","",'Sheet 0'!#REF!)</f>
        <v>#REF!</v>
      </c>
      <c r="R13" s="21" t="str">
        <f>IF('Sheet 0'!M13="","",'Sheet 0'!M13)</f>
        <v/>
      </c>
      <c r="S13" s="26" t="str">
        <f>IF('Sheet 0'!N13="","",'Sheet 0'!N13)</f>
        <v/>
      </c>
    </row>
    <row r="14" spans="1:19" ht="12" customHeight="1" x14ac:dyDescent="0.2">
      <c r="A14" s="25" t="str">
        <f>IF('Sheet 0'!A14="","",'Sheet 0'!A14)</f>
        <v>A605</v>
      </c>
      <c r="B14" s="21" t="str">
        <f>IF('Sheet 0'!B14="","",'Sheet 0'!B14)</f>
        <v/>
      </c>
      <c r="C14" s="21">
        <f>IF('Sheet 0'!C14="","",'Sheet 0'!C14)</f>
        <v>63</v>
      </c>
      <c r="D14" s="21">
        <f>IF('Sheet 0'!D14="","",'Sheet 0'!D14)</f>
        <v>63</v>
      </c>
      <c r="E14" s="21" t="str">
        <f>IF('Sheet 0'!E14="","",'Sheet 0'!E14)</f>
        <v>3'-5"</v>
      </c>
      <c r="F14" s="21">
        <f>IF('Sheet 0'!F14="","",'Sheet 0'!F14)</f>
        <v>323</v>
      </c>
      <c r="G14" s="21" t="str">
        <f>IF('Sheet 0'!G14="","",'Sheet 0'!G14)</f>
        <v>STR</v>
      </c>
      <c r="H14" s="21" t="str">
        <f>IF('Sheet 0'!H14="","",'Sheet 0'!H14)</f>
        <v/>
      </c>
      <c r="I14" s="21" t="str">
        <f>IF('Sheet 0'!I14="","",'Sheet 0'!I14)</f>
        <v/>
      </c>
      <c r="J14" s="21" t="str">
        <f>IF('Sheet 0'!J14="","",'Sheet 0'!J14)</f>
        <v/>
      </c>
      <c r="K14" s="21" t="str">
        <f>IF('Sheet 0'!K14="","",'Sheet 0'!K14)</f>
        <v/>
      </c>
      <c r="L14" s="21" t="str">
        <f>IF('Sheet 0'!L14="","",'Sheet 0'!L14)</f>
        <v/>
      </c>
      <c r="M14" s="21" t="e">
        <f>IF('Sheet 0'!#REF!="","",'Sheet 0'!#REF!)</f>
        <v>#REF!</v>
      </c>
      <c r="N14" s="21" t="e">
        <f>IF('Sheet 0'!#REF!="","",'Sheet 0'!#REF!)</f>
        <v>#REF!</v>
      </c>
      <c r="O14" s="21" t="e">
        <f>IF('Sheet 0'!#REF!="","",'Sheet 0'!#REF!)</f>
        <v>#REF!</v>
      </c>
      <c r="P14" s="21" t="e">
        <f>IF('Sheet 0'!#REF!="","",'Sheet 0'!#REF!)</f>
        <v>#REF!</v>
      </c>
      <c r="Q14" s="21" t="e">
        <f>IF('Sheet 0'!#REF!="","",'Sheet 0'!#REF!)</f>
        <v>#REF!</v>
      </c>
      <c r="R14" s="21" t="str">
        <f>IF('Sheet 0'!M14="","",'Sheet 0'!M14)</f>
        <v/>
      </c>
      <c r="S14" s="26" t="str">
        <f>IF('Sheet 0'!N14="","",'Sheet 0'!N14)</f>
        <v/>
      </c>
    </row>
    <row r="15" spans="1:19" ht="12" customHeight="1" x14ac:dyDescent="0.2">
      <c r="A15" s="25" t="str">
        <f>IF('Sheet 0'!A15="","",'Sheet 0'!A15)</f>
        <v>A606</v>
      </c>
      <c r="B15" s="21">
        <f>IF('Sheet 0'!B15="","",'Sheet 0'!B15)</f>
        <v>128</v>
      </c>
      <c r="C15" s="21" t="str">
        <f>IF('Sheet 0'!C15="","",'Sheet 0'!C15)</f>
        <v/>
      </c>
      <c r="D15" s="21">
        <f>IF('Sheet 0'!D15="","",'Sheet 0'!D15)</f>
        <v>128</v>
      </c>
      <c r="E15" s="21" t="str">
        <f>IF('Sheet 0'!E15="","",'Sheet 0'!E15)</f>
        <v>4'-0"</v>
      </c>
      <c r="F15" s="21">
        <f>IF('Sheet 0'!F15="","",'Sheet 0'!F15)</f>
        <v>769</v>
      </c>
      <c r="G15" s="21" t="str">
        <f>IF('Sheet 0'!G15="","",'Sheet 0'!G15)</f>
        <v>STR</v>
      </c>
      <c r="H15" s="21" t="str">
        <f>IF('Sheet 0'!H15="","",'Sheet 0'!H15)</f>
        <v/>
      </c>
      <c r="I15" s="21" t="str">
        <f>IF('Sheet 0'!I15="","",'Sheet 0'!I15)</f>
        <v/>
      </c>
      <c r="J15" s="21" t="str">
        <f>IF('Sheet 0'!J15="","",'Sheet 0'!J15)</f>
        <v/>
      </c>
      <c r="K15" s="21" t="str">
        <f>IF('Sheet 0'!K15="","",'Sheet 0'!K15)</f>
        <v/>
      </c>
      <c r="L15" s="21" t="str">
        <f>IF('Sheet 0'!L15="","",'Sheet 0'!L15)</f>
        <v/>
      </c>
      <c r="M15" s="21" t="e">
        <f>IF('Sheet 0'!#REF!="","",'Sheet 0'!#REF!)</f>
        <v>#REF!</v>
      </c>
      <c r="N15" s="21" t="e">
        <f>IF('Sheet 0'!#REF!="","",'Sheet 0'!#REF!)</f>
        <v>#REF!</v>
      </c>
      <c r="O15" s="21" t="e">
        <f>IF('Sheet 0'!#REF!="","",'Sheet 0'!#REF!)</f>
        <v>#REF!</v>
      </c>
      <c r="P15" s="21" t="e">
        <f>IF('Sheet 0'!#REF!="","",'Sheet 0'!#REF!)</f>
        <v>#REF!</v>
      </c>
      <c r="Q15" s="21" t="e">
        <f>IF('Sheet 0'!#REF!="","",'Sheet 0'!#REF!)</f>
        <v>#REF!</v>
      </c>
      <c r="R15" s="21" t="str">
        <f>IF('Sheet 0'!M15="","",'Sheet 0'!M15)</f>
        <v/>
      </c>
      <c r="S15" s="26" t="str">
        <f>IF('Sheet 0'!N15="","",'Sheet 0'!N15)</f>
        <v/>
      </c>
    </row>
    <row r="16" spans="1:19" ht="12" customHeight="1" x14ac:dyDescent="0.2">
      <c r="A16" s="25" t="str">
        <f>IF('Sheet 0'!A16="","",'Sheet 0'!A16)</f>
        <v>A607</v>
      </c>
      <c r="B16" s="21" t="str">
        <f>IF('Sheet 0'!B16="","",'Sheet 0'!B16)</f>
        <v/>
      </c>
      <c r="C16" s="21">
        <f>IF('Sheet 0'!C16="","",'Sheet 0'!C16)</f>
        <v>128</v>
      </c>
      <c r="D16" s="21">
        <f>IF('Sheet 0'!D16="","",'Sheet 0'!D16)</f>
        <v>128</v>
      </c>
      <c r="E16" s="21" t="str">
        <f>IF('Sheet 0'!E16="","",'Sheet 0'!E16)</f>
        <v>4'-3"</v>
      </c>
      <c r="F16" s="21">
        <f>IF('Sheet 0'!F16="","",'Sheet 0'!F16)</f>
        <v>817</v>
      </c>
      <c r="G16" s="21" t="str">
        <f>IF('Sheet 0'!G16="","",'Sheet 0'!G16)</f>
        <v>STR</v>
      </c>
      <c r="H16" s="21" t="str">
        <f>IF('Sheet 0'!H16="","",'Sheet 0'!H16)</f>
        <v/>
      </c>
      <c r="I16" s="21" t="str">
        <f>IF('Sheet 0'!I16="","",'Sheet 0'!I16)</f>
        <v/>
      </c>
      <c r="J16" s="21" t="str">
        <f>IF('Sheet 0'!J16="","",'Sheet 0'!J16)</f>
        <v/>
      </c>
      <c r="K16" s="21" t="str">
        <f>IF('Sheet 0'!K16="","",'Sheet 0'!K16)</f>
        <v/>
      </c>
      <c r="L16" s="21" t="str">
        <f>IF('Sheet 0'!L16="","",'Sheet 0'!L16)</f>
        <v/>
      </c>
      <c r="M16" s="21" t="e">
        <f>IF('Sheet 0'!#REF!="","",'Sheet 0'!#REF!)</f>
        <v>#REF!</v>
      </c>
      <c r="N16" s="21" t="e">
        <f>IF('Sheet 0'!#REF!="","",'Sheet 0'!#REF!)</f>
        <v>#REF!</v>
      </c>
      <c r="O16" s="21" t="e">
        <f>IF('Sheet 0'!#REF!="","",'Sheet 0'!#REF!)</f>
        <v>#REF!</v>
      </c>
      <c r="P16" s="21" t="e">
        <f>IF('Sheet 0'!#REF!="","",'Sheet 0'!#REF!)</f>
        <v>#REF!</v>
      </c>
      <c r="Q16" s="21" t="e">
        <f>IF('Sheet 0'!#REF!="","",'Sheet 0'!#REF!)</f>
        <v>#REF!</v>
      </c>
      <c r="R16" s="21" t="str">
        <f>IF('Sheet 0'!M16="","",'Sheet 0'!M16)</f>
        <v/>
      </c>
      <c r="S16" s="26" t="str">
        <f>IF('Sheet 0'!N16="","",'Sheet 0'!N16)</f>
        <v/>
      </c>
    </row>
    <row r="17" spans="1:19" ht="12" customHeight="1" x14ac:dyDescent="0.2">
      <c r="A17" s="25" t="str">
        <f>IF('Sheet 0'!A17="","",'Sheet 0'!A17)</f>
        <v>A608</v>
      </c>
      <c r="B17" s="21">
        <f>IF('Sheet 0'!B17="","",'Sheet 0'!B17)</f>
        <v>1</v>
      </c>
      <c r="C17" s="21" t="str">
        <f>IF('Sheet 0'!C17="","",'Sheet 0'!C17)</f>
        <v/>
      </c>
      <c r="D17" s="21">
        <f>IF('Sheet 0'!D17="","",'Sheet 0'!D17)</f>
        <v>1</v>
      </c>
      <c r="E17" s="21" t="str">
        <f>IF('Sheet 0'!E17="","",'Sheet 0'!E17)</f>
        <v>6'-2"</v>
      </c>
      <c r="F17" s="21">
        <f>IF('Sheet 0'!F17="","",'Sheet 0'!F17)</f>
        <v>9</v>
      </c>
      <c r="G17" s="21">
        <f>IF('Sheet 0'!G17="","",'Sheet 0'!G17)</f>
        <v>2</v>
      </c>
      <c r="H17" s="21" t="str">
        <f>IF('Sheet 0'!H17="","",'Sheet 0'!H17)</f>
        <v>10"</v>
      </c>
      <c r="I17" s="21" t="str">
        <f>IF('Sheet 0'!I17="","",'Sheet 0'!I17)</f>
        <v>4'-10"</v>
      </c>
      <c r="J17" s="21" t="str">
        <f>IF('Sheet 0'!J17="","",'Sheet 0'!J17)</f>
        <v>10"</v>
      </c>
      <c r="K17" s="21" t="str">
        <f>IF('Sheet 0'!K17="","",'Sheet 0'!K17)</f>
        <v/>
      </c>
      <c r="L17" s="21" t="str">
        <f>IF('Sheet 0'!L17="","",'Sheet 0'!L17)</f>
        <v/>
      </c>
      <c r="M17" s="21" t="e">
        <f>IF('Sheet 0'!#REF!="","",'Sheet 0'!#REF!)</f>
        <v>#REF!</v>
      </c>
      <c r="N17" s="21" t="e">
        <f>IF('Sheet 0'!#REF!="","",'Sheet 0'!#REF!)</f>
        <v>#REF!</v>
      </c>
      <c r="O17" s="21" t="e">
        <f>IF('Sheet 0'!#REF!="","",'Sheet 0'!#REF!)</f>
        <v>#REF!</v>
      </c>
      <c r="P17" s="21" t="e">
        <f>IF('Sheet 0'!#REF!="","",'Sheet 0'!#REF!)</f>
        <v>#REF!</v>
      </c>
      <c r="Q17" s="21" t="e">
        <f>IF('Sheet 0'!#REF!="","",'Sheet 0'!#REF!)</f>
        <v>#REF!</v>
      </c>
      <c r="R17" s="21" t="str">
        <f>IF('Sheet 0'!M17="","",'Sheet 0'!M17)</f>
        <v/>
      </c>
      <c r="S17" s="26" t="str">
        <f>IF('Sheet 0'!N17="","",'Sheet 0'!N17)</f>
        <v/>
      </c>
    </row>
    <row r="18" spans="1:19" ht="12" customHeight="1" x14ac:dyDescent="0.2">
      <c r="A18" s="25" t="str">
        <f>IF('Sheet 0'!A18="","",'Sheet 0'!A18)</f>
        <v>A609</v>
      </c>
      <c r="B18" s="21" t="str">
        <f>IF('Sheet 0'!B18="","",'Sheet 0'!B18)</f>
        <v/>
      </c>
      <c r="C18" s="21">
        <f>IF('Sheet 0'!C18="","",'Sheet 0'!C18)</f>
        <v>1</v>
      </c>
      <c r="D18" s="21">
        <f>IF('Sheet 0'!D18="","",'Sheet 0'!D18)</f>
        <v>1</v>
      </c>
      <c r="E18" s="21" t="str">
        <f>IF('Sheet 0'!E18="","",'Sheet 0'!E18)</f>
        <v>4'-10"</v>
      </c>
      <c r="F18" s="21">
        <f>IF('Sheet 0'!F18="","",'Sheet 0'!F18)</f>
        <v>8</v>
      </c>
      <c r="G18" s="21" t="str">
        <f>IF('Sheet 0'!G18="","",'Sheet 0'!G18)</f>
        <v>STR</v>
      </c>
      <c r="H18" s="21" t="str">
        <f>IF('Sheet 0'!H18="","",'Sheet 0'!H18)</f>
        <v/>
      </c>
      <c r="I18" s="21" t="str">
        <f>IF('Sheet 0'!I18="","",'Sheet 0'!I18)</f>
        <v/>
      </c>
      <c r="J18" s="21" t="str">
        <f>IF('Sheet 0'!J18="","",'Sheet 0'!J18)</f>
        <v/>
      </c>
      <c r="K18" s="21" t="str">
        <f>IF('Sheet 0'!K18="","",'Sheet 0'!K18)</f>
        <v/>
      </c>
      <c r="L18" s="21" t="str">
        <f>IF('Sheet 0'!L18="","",'Sheet 0'!L18)</f>
        <v/>
      </c>
      <c r="M18" s="21" t="e">
        <f>IF('Sheet 0'!#REF!="","",'Sheet 0'!#REF!)</f>
        <v>#REF!</v>
      </c>
      <c r="N18" s="21" t="e">
        <f>IF('Sheet 0'!#REF!="","",'Sheet 0'!#REF!)</f>
        <v>#REF!</v>
      </c>
      <c r="O18" s="21" t="e">
        <f>IF('Sheet 0'!#REF!="","",'Sheet 0'!#REF!)</f>
        <v>#REF!</v>
      </c>
      <c r="P18" s="21" t="e">
        <f>IF('Sheet 0'!#REF!="","",'Sheet 0'!#REF!)</f>
        <v>#REF!</v>
      </c>
      <c r="Q18" s="21" t="e">
        <f>IF('Sheet 0'!#REF!="","",'Sheet 0'!#REF!)</f>
        <v>#REF!</v>
      </c>
      <c r="R18" s="21" t="str">
        <f>IF('Sheet 0'!M18="","",'Sheet 0'!M18)</f>
        <v/>
      </c>
      <c r="S18" s="26" t="str">
        <f>IF('Sheet 0'!N18="","",'Sheet 0'!N18)</f>
        <v/>
      </c>
    </row>
    <row r="19" spans="1:19" ht="12" customHeight="1" x14ac:dyDescent="0.2">
      <c r="A19" s="25" t="str">
        <f>IF('Sheet 0'!A19="","",'Sheet 0'!A19)</f>
        <v>A610</v>
      </c>
      <c r="B19" s="21">
        <f>IF('Sheet 0'!B19="","",'Sheet 0'!B19)</f>
        <v>1</v>
      </c>
      <c r="C19" s="21">
        <f>IF('Sheet 0'!C19="","",'Sheet 0'!C19)</f>
        <v>1</v>
      </c>
      <c r="D19" s="21">
        <f>IF('Sheet 0'!D19="","",'Sheet 0'!D19)</f>
        <v>2</v>
      </c>
      <c r="E19" s="21" t="str">
        <f>IF('Sheet 0'!E19="","",'Sheet 0'!E19)</f>
        <v>9'-2"</v>
      </c>
      <c r="F19" s="21">
        <f>IF('Sheet 0'!F19="","",'Sheet 0'!F19)</f>
        <v>28</v>
      </c>
      <c r="G19" s="21">
        <f>IF('Sheet 0'!G19="","",'Sheet 0'!G19)</f>
        <v>2</v>
      </c>
      <c r="H19" s="21" t="str">
        <f>IF('Sheet 0'!H19="","",'Sheet 0'!H19)</f>
        <v>3'-6"</v>
      </c>
      <c r="I19" s="21" t="str">
        <f>IF('Sheet 0'!I19="","",'Sheet 0'!I19)</f>
        <v>2'-6"</v>
      </c>
      <c r="J19" s="21" t="str">
        <f>IF('Sheet 0'!J19="","",'Sheet 0'!J19)</f>
        <v>3'-6"</v>
      </c>
      <c r="K19" s="21" t="str">
        <f>IF('Sheet 0'!K19="","",'Sheet 0'!K19)</f>
        <v/>
      </c>
      <c r="L19" s="21" t="str">
        <f>IF('Sheet 0'!L19="","",'Sheet 0'!L19)</f>
        <v/>
      </c>
      <c r="M19" s="21" t="e">
        <f>IF('Sheet 0'!#REF!="","",'Sheet 0'!#REF!)</f>
        <v>#REF!</v>
      </c>
      <c r="N19" s="21" t="e">
        <f>IF('Sheet 0'!#REF!="","",'Sheet 0'!#REF!)</f>
        <v>#REF!</v>
      </c>
      <c r="O19" s="21" t="e">
        <f>IF('Sheet 0'!#REF!="","",'Sheet 0'!#REF!)</f>
        <v>#REF!</v>
      </c>
      <c r="P19" s="21" t="e">
        <f>IF('Sheet 0'!#REF!="","",'Sheet 0'!#REF!)</f>
        <v>#REF!</v>
      </c>
      <c r="Q19" s="21" t="e">
        <f>IF('Sheet 0'!#REF!="","",'Sheet 0'!#REF!)</f>
        <v>#REF!</v>
      </c>
      <c r="R19" s="21" t="str">
        <f>IF('Sheet 0'!M19="","",'Sheet 0'!M19)</f>
        <v/>
      </c>
      <c r="S19" s="26" t="str">
        <f>IF('Sheet 0'!N19="","",'Sheet 0'!N19)</f>
        <v/>
      </c>
    </row>
    <row r="20" spans="1:19" ht="12" customHeight="1" x14ac:dyDescent="0.2">
      <c r="A20" s="25" t="str">
        <f>IF('Sheet 0'!A20="","",'Sheet 0'!A20)</f>
        <v>A611</v>
      </c>
      <c r="B20" s="21">
        <f>IF('Sheet 0'!B20="","",'Sheet 0'!B20)</f>
        <v>1</v>
      </c>
      <c r="C20" s="21">
        <f>IF('Sheet 0'!C20="","",'Sheet 0'!C20)</f>
        <v>1</v>
      </c>
      <c r="D20" s="21">
        <f>IF('Sheet 0'!D20="","",'Sheet 0'!D20)</f>
        <v>2</v>
      </c>
      <c r="E20" s="21" t="str">
        <f>IF('Sheet 0'!E20="","",'Sheet 0'!E20)</f>
        <v>8'-2"</v>
      </c>
      <c r="F20" s="21">
        <f>IF('Sheet 0'!F20="","",'Sheet 0'!F20)</f>
        <v>25</v>
      </c>
      <c r="G20" s="21">
        <f>IF('Sheet 0'!G20="","",'Sheet 0'!G20)</f>
        <v>2</v>
      </c>
      <c r="H20" s="21" t="str">
        <f>IF('Sheet 0'!H20="","",'Sheet 0'!H20)</f>
        <v>2'-9"</v>
      </c>
      <c r="I20" s="21" t="str">
        <f>IF('Sheet 0'!I20="","",'Sheet 0'!I20)</f>
        <v>3'-0"</v>
      </c>
      <c r="J20" s="21" t="str">
        <f>IF('Sheet 0'!J20="","",'Sheet 0'!J20)</f>
        <v>2'-9"</v>
      </c>
      <c r="K20" s="21" t="str">
        <f>IF('Sheet 0'!K20="","",'Sheet 0'!K20)</f>
        <v/>
      </c>
      <c r="L20" s="21" t="str">
        <f>IF('Sheet 0'!L20="","",'Sheet 0'!L20)</f>
        <v/>
      </c>
      <c r="M20" s="21" t="e">
        <f>IF('Sheet 0'!#REF!="","",'Sheet 0'!#REF!)</f>
        <v>#REF!</v>
      </c>
      <c r="N20" s="21" t="e">
        <f>IF('Sheet 0'!#REF!="","",'Sheet 0'!#REF!)</f>
        <v>#REF!</v>
      </c>
      <c r="O20" s="21" t="e">
        <f>IF('Sheet 0'!#REF!="","",'Sheet 0'!#REF!)</f>
        <v>#REF!</v>
      </c>
      <c r="P20" s="21" t="e">
        <f>IF('Sheet 0'!#REF!="","",'Sheet 0'!#REF!)</f>
        <v>#REF!</v>
      </c>
      <c r="Q20" s="21" t="e">
        <f>IF('Sheet 0'!#REF!="","",'Sheet 0'!#REF!)</f>
        <v>#REF!</v>
      </c>
      <c r="R20" s="21" t="str">
        <f>IF('Sheet 0'!M20="","",'Sheet 0'!M20)</f>
        <v/>
      </c>
      <c r="S20" s="26" t="str">
        <f>IF('Sheet 0'!N20="","",'Sheet 0'!N20)</f>
        <v/>
      </c>
    </row>
    <row r="21" spans="1:19" ht="12" customHeight="1" x14ac:dyDescent="0.2">
      <c r="A21" s="25" t="str">
        <f>IF('Sheet 0'!A21="","",'Sheet 0'!A21)</f>
        <v>A610</v>
      </c>
      <c r="B21" s="21">
        <f>IF('Sheet 0'!B21="","",'Sheet 0'!B21)</f>
        <v>1</v>
      </c>
      <c r="C21" s="21">
        <f>IF('Sheet 0'!C21="","",'Sheet 0'!C21)</f>
        <v>1</v>
      </c>
      <c r="D21" s="21">
        <f>IF('Sheet 0'!D21="","",'Sheet 0'!D21)</f>
        <v>2</v>
      </c>
      <c r="E21" s="21" t="str">
        <f>IF('Sheet 0'!E21="","",'Sheet 0'!E21)</f>
        <v>8'-8"</v>
      </c>
      <c r="F21" s="21">
        <f>IF('Sheet 0'!F21="","",'Sheet 0'!F21)</f>
        <v>26</v>
      </c>
      <c r="G21" s="21">
        <f>IF('Sheet 0'!G21="","",'Sheet 0'!G21)</f>
        <v>2</v>
      </c>
      <c r="H21" s="21" t="str">
        <f>IF('Sheet 0'!H21="","",'Sheet 0'!H21)</f>
        <v>3'-6"</v>
      </c>
      <c r="I21" s="21" t="str">
        <f>IF('Sheet 0'!I21="","",'Sheet 0'!I21)</f>
        <v>2'-0"</v>
      </c>
      <c r="J21" s="21" t="str">
        <f>IF('Sheet 0'!J21="","",'Sheet 0'!J21)</f>
        <v>3'-6"</v>
      </c>
      <c r="K21" s="21" t="str">
        <f>IF('Sheet 0'!K21="","",'Sheet 0'!K21)</f>
        <v/>
      </c>
      <c r="L21" s="21" t="str">
        <f>IF('Sheet 0'!L21="","",'Sheet 0'!L21)</f>
        <v/>
      </c>
      <c r="M21" s="21" t="e">
        <f>IF('Sheet 0'!#REF!="","",'Sheet 0'!#REF!)</f>
        <v>#REF!</v>
      </c>
      <c r="N21" s="21" t="e">
        <f>IF('Sheet 0'!#REF!="","",'Sheet 0'!#REF!)</f>
        <v>#REF!</v>
      </c>
      <c r="O21" s="21" t="e">
        <f>IF('Sheet 0'!#REF!="","",'Sheet 0'!#REF!)</f>
        <v>#REF!</v>
      </c>
      <c r="P21" s="21" t="e">
        <f>IF('Sheet 0'!#REF!="","",'Sheet 0'!#REF!)</f>
        <v>#REF!</v>
      </c>
      <c r="Q21" s="21" t="e">
        <f>IF('Sheet 0'!#REF!="","",'Sheet 0'!#REF!)</f>
        <v>#REF!</v>
      </c>
      <c r="R21" s="21" t="str">
        <f>IF('Sheet 0'!M21="","",'Sheet 0'!M21)</f>
        <v/>
      </c>
      <c r="S21" s="26" t="str">
        <f>IF('Sheet 0'!N21="","",'Sheet 0'!N21)</f>
        <v/>
      </c>
    </row>
    <row r="22" spans="1:19" ht="12" customHeight="1" x14ac:dyDescent="0.2">
      <c r="A22" s="25" t="str">
        <f>IF('Sheet 0'!A22="","",'Sheet 0'!A22)</f>
        <v>A611</v>
      </c>
      <c r="B22" s="21">
        <f>IF('Sheet 0'!B22="","",'Sheet 0'!B22)</f>
        <v>1</v>
      </c>
      <c r="C22" s="21">
        <f>IF('Sheet 0'!C22="","",'Sheet 0'!C22)</f>
        <v>1</v>
      </c>
      <c r="D22" s="21">
        <f>IF('Sheet 0'!D22="","",'Sheet 0'!D22)</f>
        <v>2</v>
      </c>
      <c r="E22" s="21" t="str">
        <f>IF('Sheet 0'!E22="","",'Sheet 0'!E22)</f>
        <v>7'-8"</v>
      </c>
      <c r="F22" s="21">
        <f>IF('Sheet 0'!F22="","",'Sheet 0'!F22)</f>
        <v>23</v>
      </c>
      <c r="G22" s="21">
        <f>IF('Sheet 0'!G22="","",'Sheet 0'!G22)</f>
        <v>2</v>
      </c>
      <c r="H22" s="21" t="str">
        <f>IF('Sheet 0'!H22="","",'Sheet 0'!H22)</f>
        <v>2'-9"</v>
      </c>
      <c r="I22" s="21" t="str">
        <f>IF('Sheet 0'!I22="","",'Sheet 0'!I22)</f>
        <v>2'-6"</v>
      </c>
      <c r="J22" s="21" t="str">
        <f>IF('Sheet 0'!J22="","",'Sheet 0'!J22)</f>
        <v>2'-9"</v>
      </c>
      <c r="K22" s="21" t="str">
        <f>IF('Sheet 0'!K22="","",'Sheet 0'!K22)</f>
        <v/>
      </c>
      <c r="L22" s="21" t="str">
        <f>IF('Sheet 0'!L22="","",'Sheet 0'!L22)</f>
        <v/>
      </c>
      <c r="M22" s="21" t="e">
        <f>IF('Sheet 0'!#REF!="","",'Sheet 0'!#REF!)</f>
        <v>#REF!</v>
      </c>
      <c r="N22" s="21" t="e">
        <f>IF('Sheet 0'!#REF!="","",'Sheet 0'!#REF!)</f>
        <v>#REF!</v>
      </c>
      <c r="O22" s="21" t="e">
        <f>IF('Sheet 0'!#REF!="","",'Sheet 0'!#REF!)</f>
        <v>#REF!</v>
      </c>
      <c r="P22" s="21" t="e">
        <f>IF('Sheet 0'!#REF!="","",'Sheet 0'!#REF!)</f>
        <v>#REF!</v>
      </c>
      <c r="Q22" s="21" t="e">
        <f>IF('Sheet 0'!#REF!="","",'Sheet 0'!#REF!)</f>
        <v>#REF!</v>
      </c>
      <c r="R22" s="21" t="str">
        <f>IF('Sheet 0'!M22="","",'Sheet 0'!M22)</f>
        <v/>
      </c>
      <c r="S22" s="26" t="str">
        <f>IF('Sheet 0'!N22="","",'Sheet 0'!N22)</f>
        <v/>
      </c>
    </row>
    <row r="23" spans="1:19" ht="12" customHeight="1" x14ac:dyDescent="0.2">
      <c r="A23" s="25" t="str">
        <f>IF('Sheet 0'!A23="","",'Sheet 0'!A23)</f>
        <v/>
      </c>
      <c r="B23" s="21" t="str">
        <f>IF('Sheet 0'!B23="","",'Sheet 0'!B23)</f>
        <v/>
      </c>
      <c r="C23" s="21" t="str">
        <f>IF('Sheet 0'!C23="","",'Sheet 0'!C23)</f>
        <v/>
      </c>
      <c r="D23" s="21" t="str">
        <f>IF('Sheet 0'!D23="","",'Sheet 0'!D23)</f>
        <v/>
      </c>
      <c r="E23" s="21" t="str">
        <f>IF('Sheet 0'!E23="","",'Sheet 0'!E23)</f>
        <v/>
      </c>
      <c r="F23" s="21" t="str">
        <f>IF('Sheet 0'!F23="","",'Sheet 0'!F23)</f>
        <v/>
      </c>
      <c r="G23" s="21" t="str">
        <f>IF('Sheet 0'!G23="","",'Sheet 0'!G23)</f>
        <v/>
      </c>
      <c r="H23" s="21" t="str">
        <f>IF('Sheet 0'!H23="","",'Sheet 0'!H23)</f>
        <v/>
      </c>
      <c r="I23" s="21" t="str">
        <f>IF('Sheet 0'!I23="","",'Sheet 0'!I23)</f>
        <v/>
      </c>
      <c r="J23" s="21" t="str">
        <f>IF('Sheet 0'!J23="","",'Sheet 0'!J23)</f>
        <v/>
      </c>
      <c r="K23" s="21" t="str">
        <f>IF('Sheet 0'!K23="","",'Sheet 0'!K23)</f>
        <v/>
      </c>
      <c r="L23" s="21" t="str">
        <f>IF('Sheet 0'!L23="","",'Sheet 0'!L23)</f>
        <v/>
      </c>
      <c r="M23" s="21" t="e">
        <f>IF('Sheet 0'!#REF!="","",'Sheet 0'!#REF!)</f>
        <v>#REF!</v>
      </c>
      <c r="N23" s="21" t="e">
        <f>IF('Sheet 0'!#REF!="","",'Sheet 0'!#REF!)</f>
        <v>#REF!</v>
      </c>
      <c r="O23" s="21" t="e">
        <f>IF('Sheet 0'!#REF!="","",'Sheet 0'!#REF!)</f>
        <v>#REF!</v>
      </c>
      <c r="P23" s="21" t="e">
        <f>IF('Sheet 0'!#REF!="","",'Sheet 0'!#REF!)</f>
        <v>#REF!</v>
      </c>
      <c r="Q23" s="21" t="e">
        <f>IF('Sheet 0'!#REF!="","",'Sheet 0'!#REF!)</f>
        <v>#REF!</v>
      </c>
      <c r="R23" s="21" t="str">
        <f>IF('Sheet 0'!M23="","",'Sheet 0'!M23)</f>
        <v/>
      </c>
      <c r="S23" s="26" t="str">
        <f>IF('Sheet 0'!N23="","",'Sheet 0'!N23)</f>
        <v/>
      </c>
    </row>
    <row r="24" spans="1:19" ht="12" customHeight="1" x14ac:dyDescent="0.2">
      <c r="A24" s="25" t="str">
        <f>IF('Sheet 0'!A24="","",'Sheet 0'!A24)</f>
        <v>D801</v>
      </c>
      <c r="B24" s="21">
        <f>IF('Sheet 0'!B24="","",'Sheet 0'!B24)</f>
        <v>62</v>
      </c>
      <c r="C24" s="21">
        <f>IF('Sheet 0'!C24="","",'Sheet 0'!C24)</f>
        <v>62</v>
      </c>
      <c r="D24" s="21">
        <f>IF('Sheet 0'!D24="","",'Sheet 0'!D24)</f>
        <v>124</v>
      </c>
      <c r="E24" s="21" t="str">
        <f>IF('Sheet 0'!E24="","",'Sheet 0'!E24)</f>
        <v>6'-4"</v>
      </c>
      <c r="F24" s="21">
        <f>IF('Sheet 0'!F24="","",'Sheet 0'!F24)</f>
        <v>2096</v>
      </c>
      <c r="G24" s="21">
        <f>IF('Sheet 0'!G24="","",'Sheet 0'!G24)</f>
        <v>18</v>
      </c>
      <c r="H24" s="21" t="str">
        <f>IF('Sheet 0'!H24="","",'Sheet 0'!H24)</f>
        <v>4'-0"</v>
      </c>
      <c r="I24" s="21" t="str">
        <f>IF('Sheet 0'!I24="","",'Sheet 0'!I24)</f>
        <v>1'-0"</v>
      </c>
      <c r="J24" s="21" t="str">
        <f>IF('Sheet 0'!J24="","",'Sheet 0'!J24)</f>
        <v>1'-0"</v>
      </c>
      <c r="K24" s="21" t="str">
        <f>IF('Sheet 0'!K24="","",'Sheet 0'!K24)</f>
        <v/>
      </c>
      <c r="L24" s="21" t="str">
        <f>IF('Sheet 0'!L24="","",'Sheet 0'!L24)</f>
        <v/>
      </c>
      <c r="M24" s="21" t="e">
        <f>IF('Sheet 0'!#REF!="","",'Sheet 0'!#REF!)</f>
        <v>#REF!</v>
      </c>
      <c r="N24" s="21" t="e">
        <f>IF('Sheet 0'!#REF!="","",'Sheet 0'!#REF!)</f>
        <v>#REF!</v>
      </c>
      <c r="O24" s="21" t="e">
        <f>IF('Sheet 0'!#REF!="","",'Sheet 0'!#REF!)</f>
        <v>#REF!</v>
      </c>
      <c r="P24" s="21" t="e">
        <f>IF('Sheet 0'!#REF!="","",'Sheet 0'!#REF!)</f>
        <v>#REF!</v>
      </c>
      <c r="Q24" s="21" t="e">
        <f>IF('Sheet 0'!#REF!="","",'Sheet 0'!#REF!)</f>
        <v>#REF!</v>
      </c>
      <c r="R24" s="21" t="str">
        <f>IF('Sheet 0'!M24="","",'Sheet 0'!M24)</f>
        <v/>
      </c>
      <c r="S24" s="26" t="str">
        <f>IF('Sheet 0'!N24="","",'Sheet 0'!N24)</f>
        <v/>
      </c>
    </row>
    <row r="25" spans="1:19" ht="12" customHeight="1" x14ac:dyDescent="0.2">
      <c r="A25" s="25" t="str">
        <f>IF('Sheet 0'!A25="","",'Sheet 0'!A25)</f>
        <v/>
      </c>
      <c r="B25" s="21" t="str">
        <f>IF('Sheet 0'!B25="","",'Sheet 0'!B25)</f>
        <v/>
      </c>
      <c r="C25" s="21" t="str">
        <f>IF('Sheet 0'!C25="","",'Sheet 0'!C25)</f>
        <v/>
      </c>
      <c r="D25" s="21" t="str">
        <f>IF('Sheet 0'!D25="","",'Sheet 0'!D25)</f>
        <v/>
      </c>
      <c r="E25" s="21" t="str">
        <f>IF('Sheet 0'!E25="","",'Sheet 0'!E25)</f>
        <v/>
      </c>
      <c r="F25" s="21" t="str">
        <f>IF('Sheet 0'!F25="","",'Sheet 0'!F25)</f>
        <v/>
      </c>
      <c r="G25" s="21" t="str">
        <f>IF('Sheet 0'!G25="","",'Sheet 0'!G25)</f>
        <v/>
      </c>
      <c r="H25" s="21" t="str">
        <f>IF('Sheet 0'!H25="","",'Sheet 0'!H25)</f>
        <v/>
      </c>
      <c r="I25" s="21" t="str">
        <f>IF('Sheet 0'!I25="","",'Sheet 0'!I25)</f>
        <v/>
      </c>
      <c r="J25" s="21" t="str">
        <f>IF('Sheet 0'!J25="","",'Sheet 0'!J25)</f>
        <v/>
      </c>
      <c r="K25" s="21" t="str">
        <f>IF('Sheet 0'!K25="","",'Sheet 0'!K25)</f>
        <v/>
      </c>
      <c r="L25" s="21" t="str">
        <f>IF('Sheet 0'!L25="","",'Sheet 0'!L25)</f>
        <v/>
      </c>
      <c r="M25" s="21" t="e">
        <f>IF('Sheet 0'!#REF!="","",'Sheet 0'!#REF!)</f>
        <v>#REF!</v>
      </c>
      <c r="N25" s="21" t="e">
        <f>IF('Sheet 0'!#REF!="","",'Sheet 0'!#REF!)</f>
        <v>#REF!</v>
      </c>
      <c r="O25" s="21" t="e">
        <f>IF('Sheet 0'!#REF!="","",'Sheet 0'!#REF!)</f>
        <v>#REF!</v>
      </c>
      <c r="P25" s="21" t="e">
        <f>IF('Sheet 0'!#REF!="","",'Sheet 0'!#REF!)</f>
        <v>#REF!</v>
      </c>
      <c r="Q25" s="21" t="e">
        <f>IF('Sheet 0'!#REF!="","",'Sheet 0'!#REF!)</f>
        <v>#REF!</v>
      </c>
      <c r="R25" s="21" t="str">
        <f>IF('Sheet 0'!M25="","",'Sheet 0'!M25)</f>
        <v/>
      </c>
      <c r="S25" s="26" t="str">
        <f>IF('Sheet 0'!N25="","",'Sheet 0'!N25)</f>
        <v/>
      </c>
    </row>
    <row r="26" spans="1:19" ht="12" customHeight="1" x14ac:dyDescent="0.2">
      <c r="A26" s="25" t="str">
        <f>IF('Sheet 0'!A26="","",'Sheet 0'!A26)</f>
        <v>SP601</v>
      </c>
      <c r="B26" s="21">
        <f>IF('Sheet 0'!B26="","",'Sheet 0'!B26)</f>
        <v>12</v>
      </c>
      <c r="C26" s="21" t="str">
        <f>IF('Sheet 0'!C26="","",'Sheet 0'!C26)</f>
        <v/>
      </c>
      <c r="D26" s="21">
        <f>IF('Sheet 0'!D26="","",'Sheet 0'!D26)</f>
        <v>12</v>
      </c>
      <c r="E26" s="21" t="str">
        <f>IF('Sheet 0'!E26="","",'Sheet 0'!E26)</f>
        <v>5'-2"</v>
      </c>
      <c r="F26" s="21">
        <f>IF('Sheet 0'!F26="","",'Sheet 0'!F26)</f>
        <v>93</v>
      </c>
      <c r="G26" s="21">
        <f>IF('Sheet 0'!G26="","",'Sheet 0'!G26)</f>
        <v>1</v>
      </c>
      <c r="H26" s="21" t="str">
        <f>IF('Sheet 0'!H26="","",'Sheet 0'!H26)</f>
        <v>2'-4"</v>
      </c>
      <c r="I26" s="21" t="str">
        <f>IF('Sheet 0'!I26="","",'Sheet 0'!I26)</f>
        <v>3'-0"</v>
      </c>
      <c r="J26" s="21" t="str">
        <f>IF('Sheet 0'!J26="","",'Sheet 0'!J26)</f>
        <v/>
      </c>
      <c r="K26" s="21" t="str">
        <f>IF('Sheet 0'!K26="","",'Sheet 0'!K26)</f>
        <v/>
      </c>
      <c r="L26" s="21" t="str">
        <f>IF('Sheet 0'!L26="","",'Sheet 0'!L26)</f>
        <v/>
      </c>
      <c r="M26" s="21" t="e">
        <f>IF('Sheet 0'!#REF!="","",'Sheet 0'!#REF!)</f>
        <v>#REF!</v>
      </c>
      <c r="N26" s="21" t="e">
        <f>IF('Sheet 0'!#REF!="","",'Sheet 0'!#REF!)</f>
        <v>#REF!</v>
      </c>
      <c r="O26" s="21" t="e">
        <f>IF('Sheet 0'!#REF!="","",'Sheet 0'!#REF!)</f>
        <v>#REF!</v>
      </c>
      <c r="P26" s="21" t="e">
        <f>IF('Sheet 0'!#REF!="","",'Sheet 0'!#REF!)</f>
        <v>#REF!</v>
      </c>
      <c r="Q26" s="21" t="e">
        <f>IF('Sheet 0'!#REF!="","",'Sheet 0'!#REF!)</f>
        <v>#REF!</v>
      </c>
      <c r="R26" s="21" t="str">
        <f>IF('Sheet 0'!M26="","",'Sheet 0'!M26)</f>
        <v/>
      </c>
      <c r="S26" s="26" t="str">
        <f>IF('Sheet 0'!N26="","",'Sheet 0'!N26)</f>
        <v/>
      </c>
    </row>
    <row r="27" spans="1:19" ht="12" customHeight="1" x14ac:dyDescent="0.2">
      <c r="A27" s="25" t="str">
        <f>IF('Sheet 0'!A27="","",'Sheet 0'!A27)</f>
        <v>SP602</v>
      </c>
      <c r="B27" s="21" t="str">
        <f>IF('Sheet 0'!B27="","",'Sheet 0'!B27)</f>
        <v/>
      </c>
      <c r="C27" s="21">
        <f>IF('Sheet 0'!C27="","",'Sheet 0'!C27)</f>
        <v>12</v>
      </c>
      <c r="D27" s="21">
        <f>IF('Sheet 0'!D27="","",'Sheet 0'!D27)</f>
        <v>12</v>
      </c>
      <c r="E27" s="21" t="str">
        <f>IF('Sheet 0'!E27="","",'Sheet 0'!E27)</f>
        <v>4'-7"</v>
      </c>
      <c r="F27" s="21">
        <f>IF('Sheet 0'!F27="","",'Sheet 0'!F27)</f>
        <v>83</v>
      </c>
      <c r="G27" s="21">
        <f>IF('Sheet 0'!G27="","",'Sheet 0'!G27)</f>
        <v>1</v>
      </c>
      <c r="H27" s="21" t="str">
        <f>IF('Sheet 0'!H27="","",'Sheet 0'!H27)</f>
        <v>2'-4"</v>
      </c>
      <c r="I27" s="21" t="str">
        <f>IF('Sheet 0'!I27="","",'Sheet 0'!I27)</f>
        <v>2'-5"</v>
      </c>
      <c r="J27" s="21" t="str">
        <f>IF('Sheet 0'!J27="","",'Sheet 0'!J27)</f>
        <v/>
      </c>
      <c r="K27" s="21" t="str">
        <f>IF('Sheet 0'!K27="","",'Sheet 0'!K27)</f>
        <v/>
      </c>
      <c r="L27" s="21" t="str">
        <f>IF('Sheet 0'!L27="","",'Sheet 0'!L27)</f>
        <v/>
      </c>
      <c r="M27" s="21" t="e">
        <f>IF('Sheet 0'!#REF!="","",'Sheet 0'!#REF!)</f>
        <v>#REF!</v>
      </c>
      <c r="N27" s="21" t="e">
        <f>IF('Sheet 0'!#REF!="","",'Sheet 0'!#REF!)</f>
        <v>#REF!</v>
      </c>
      <c r="O27" s="21" t="e">
        <f>IF('Sheet 0'!#REF!="","",'Sheet 0'!#REF!)</f>
        <v>#REF!</v>
      </c>
      <c r="P27" s="21" t="e">
        <f>IF('Sheet 0'!#REF!="","",'Sheet 0'!#REF!)</f>
        <v>#REF!</v>
      </c>
      <c r="Q27" s="21" t="e">
        <f>IF('Sheet 0'!#REF!="","",'Sheet 0'!#REF!)</f>
        <v>#REF!</v>
      </c>
      <c r="R27" s="21" t="str">
        <f>IF('Sheet 0'!M27="","",'Sheet 0'!M27)</f>
        <v/>
      </c>
      <c r="S27" s="26" t="str">
        <f>IF('Sheet 0'!N27="","",'Sheet 0'!N27)</f>
        <v/>
      </c>
    </row>
    <row r="28" spans="1:19" ht="12" customHeight="1" x14ac:dyDescent="0.2">
      <c r="A28" s="25" t="str">
        <f>IF('Sheet 0'!A28="","",'Sheet 0'!A28)</f>
        <v>SP603</v>
      </c>
      <c r="B28" s="21">
        <f>IF('Sheet 0'!B28="","",'Sheet 0'!B28)</f>
        <v>4</v>
      </c>
      <c r="C28" s="21" t="str">
        <f>IF('Sheet 0'!C28="","",'Sheet 0'!C28)</f>
        <v/>
      </c>
      <c r="D28" s="21">
        <f>IF('Sheet 0'!D28="","",'Sheet 0'!D28)</f>
        <v>4</v>
      </c>
      <c r="E28" s="21" t="str">
        <f>IF('Sheet 0'!E28="","",'Sheet 0'!E28)</f>
        <v>5'-2"</v>
      </c>
      <c r="F28" s="21">
        <f>IF('Sheet 0'!F28="","",'Sheet 0'!F28)</f>
        <v>31</v>
      </c>
      <c r="G28" s="21">
        <f>IF('Sheet 0'!G28="","",'Sheet 0'!G28)</f>
        <v>1</v>
      </c>
      <c r="H28" s="21" t="str">
        <f>IF('Sheet 0'!H28="","",'Sheet 0'!H28)</f>
        <v>2'-4"</v>
      </c>
      <c r="I28" s="21" t="str">
        <f>IF('Sheet 0'!I28="","",'Sheet 0'!I28)</f>
        <v>3'-0"</v>
      </c>
      <c r="J28" s="21" t="str">
        <f>IF('Sheet 0'!J28="","",'Sheet 0'!J28)</f>
        <v/>
      </c>
      <c r="K28" s="21" t="str">
        <f>IF('Sheet 0'!K28="","",'Sheet 0'!K28)</f>
        <v/>
      </c>
      <c r="L28" s="21" t="str">
        <f>IF('Sheet 0'!L28="","",'Sheet 0'!L28)</f>
        <v/>
      </c>
      <c r="M28" s="21" t="e">
        <f>IF('Sheet 0'!#REF!="","",'Sheet 0'!#REF!)</f>
        <v>#REF!</v>
      </c>
      <c r="N28" s="21" t="e">
        <f>IF('Sheet 0'!#REF!="","",'Sheet 0'!#REF!)</f>
        <v>#REF!</v>
      </c>
      <c r="O28" s="21" t="e">
        <f>IF('Sheet 0'!#REF!="","",'Sheet 0'!#REF!)</f>
        <v>#REF!</v>
      </c>
      <c r="P28" s="21" t="e">
        <f>IF('Sheet 0'!#REF!="","",'Sheet 0'!#REF!)</f>
        <v>#REF!</v>
      </c>
      <c r="Q28" s="21" t="e">
        <f>IF('Sheet 0'!#REF!="","",'Sheet 0'!#REF!)</f>
        <v>#REF!</v>
      </c>
      <c r="R28" s="21" t="str">
        <f>IF('Sheet 0'!M28="","",'Sheet 0'!M28)</f>
        <v/>
      </c>
      <c r="S28" s="26" t="str">
        <f>IF('Sheet 0'!N28="","",'Sheet 0'!N28)</f>
        <v/>
      </c>
    </row>
    <row r="29" spans="1:19" ht="12" customHeight="1" x14ac:dyDescent="0.2">
      <c r="A29" s="25" t="str">
        <f>IF('Sheet 0'!A29="","",'Sheet 0'!A29)</f>
        <v>SP604</v>
      </c>
      <c r="B29" s="21" t="str">
        <f>IF('Sheet 0'!B29="","",'Sheet 0'!B29)</f>
        <v/>
      </c>
      <c r="C29" s="21">
        <f>IF('Sheet 0'!C29="","",'Sheet 0'!C29)</f>
        <v>4</v>
      </c>
      <c r="D29" s="21">
        <f>IF('Sheet 0'!D29="","",'Sheet 0'!D29)</f>
        <v>4</v>
      </c>
      <c r="E29" s="21" t="str">
        <f>IF('Sheet 0'!E29="","",'Sheet 0'!E29)</f>
        <v>4'-7"</v>
      </c>
      <c r="F29" s="21">
        <f>IF('Sheet 0'!F29="","",'Sheet 0'!F29)</f>
        <v>28</v>
      </c>
      <c r="G29" s="21">
        <f>IF('Sheet 0'!G29="","",'Sheet 0'!G29)</f>
        <v>1</v>
      </c>
      <c r="H29" s="21" t="str">
        <f>IF('Sheet 0'!H29="","",'Sheet 0'!H29)</f>
        <v>2'-4"</v>
      </c>
      <c r="I29" s="21" t="str">
        <f>IF('Sheet 0'!I29="","",'Sheet 0'!I29)</f>
        <v>2'-5"</v>
      </c>
      <c r="J29" s="21" t="str">
        <f>IF('Sheet 0'!J29="","",'Sheet 0'!J29)</f>
        <v/>
      </c>
      <c r="K29" s="21" t="str">
        <f>IF('Sheet 0'!K29="","",'Sheet 0'!K29)</f>
        <v/>
      </c>
      <c r="L29" s="21" t="str">
        <f>IF('Sheet 0'!L29="","",'Sheet 0'!L29)</f>
        <v/>
      </c>
      <c r="M29" s="21" t="e">
        <f>IF('Sheet 0'!#REF!="","",'Sheet 0'!#REF!)</f>
        <v>#REF!</v>
      </c>
      <c r="N29" s="21" t="e">
        <f>IF('Sheet 0'!#REF!="","",'Sheet 0'!#REF!)</f>
        <v>#REF!</v>
      </c>
      <c r="O29" s="21" t="e">
        <f>IF('Sheet 0'!#REF!="","",'Sheet 0'!#REF!)</f>
        <v>#REF!</v>
      </c>
      <c r="P29" s="21" t="e">
        <f>IF('Sheet 0'!#REF!="","",'Sheet 0'!#REF!)</f>
        <v>#REF!</v>
      </c>
      <c r="Q29" s="21" t="e">
        <f>IF('Sheet 0'!#REF!="","",'Sheet 0'!#REF!)</f>
        <v>#REF!</v>
      </c>
      <c r="R29" s="21" t="str">
        <f>IF('Sheet 0'!M29="","",'Sheet 0'!M29)</f>
        <v/>
      </c>
      <c r="S29" s="26" t="str">
        <f>IF('Sheet 0'!N29="","",'Sheet 0'!N29)</f>
        <v/>
      </c>
    </row>
    <row r="30" spans="1:19" ht="12" customHeight="1" x14ac:dyDescent="0.2">
      <c r="A30" s="25" t="str">
        <f>IF('Sheet 0'!A30="","",'Sheet 0'!A30)</f>
        <v/>
      </c>
      <c r="B30" s="21" t="str">
        <f>IF('Sheet 0'!B30="","",'Sheet 0'!B30)</f>
        <v/>
      </c>
      <c r="C30" s="21" t="str">
        <f>IF('Sheet 0'!C30="","",'Sheet 0'!C30)</f>
        <v/>
      </c>
      <c r="D30" s="21" t="str">
        <f>IF('Sheet 0'!D30="","",'Sheet 0'!D30)</f>
        <v/>
      </c>
      <c r="E30" s="21" t="str">
        <f>IF('Sheet 0'!E30="","",'Sheet 0'!E30)</f>
        <v/>
      </c>
      <c r="F30" s="21" t="str">
        <f>IF('Sheet 0'!F30="","",'Sheet 0'!F30)</f>
        <v/>
      </c>
      <c r="G30" s="21" t="str">
        <f>IF('Sheet 0'!G30="","",'Sheet 0'!G30)</f>
        <v/>
      </c>
      <c r="H30" s="21" t="str">
        <f>IF('Sheet 0'!H30="","",'Sheet 0'!H30)</f>
        <v/>
      </c>
      <c r="I30" s="21" t="str">
        <f>IF('Sheet 0'!I30="","",'Sheet 0'!I30)</f>
        <v/>
      </c>
      <c r="J30" s="21" t="str">
        <f>IF('Sheet 0'!J30="","",'Sheet 0'!J30)</f>
        <v/>
      </c>
      <c r="K30" s="21" t="str">
        <f>IF('Sheet 0'!K30="","",'Sheet 0'!K30)</f>
        <v/>
      </c>
      <c r="L30" s="21" t="str">
        <f>IF('Sheet 0'!L30="","",'Sheet 0'!L30)</f>
        <v/>
      </c>
      <c r="M30" s="21" t="e">
        <f>IF('Sheet 0'!#REF!="","",'Sheet 0'!#REF!)</f>
        <v>#REF!</v>
      </c>
      <c r="N30" s="21" t="e">
        <f>IF('Sheet 0'!#REF!="","",'Sheet 0'!#REF!)</f>
        <v>#REF!</v>
      </c>
      <c r="O30" s="21" t="e">
        <f>IF('Sheet 0'!#REF!="","",'Sheet 0'!#REF!)</f>
        <v>#REF!</v>
      </c>
      <c r="P30" s="21" t="e">
        <f>IF('Sheet 0'!#REF!="","",'Sheet 0'!#REF!)</f>
        <v>#REF!</v>
      </c>
      <c r="Q30" s="21" t="e">
        <f>IF('Sheet 0'!#REF!="","",'Sheet 0'!#REF!)</f>
        <v>#REF!</v>
      </c>
      <c r="R30" s="21" t="str">
        <f>IF('Sheet 0'!M30="","",'Sheet 0'!M30)</f>
        <v/>
      </c>
      <c r="S30" s="26" t="str">
        <f>IF('Sheet 0'!N30="","",'Sheet 0'!N30)</f>
        <v/>
      </c>
    </row>
    <row r="31" spans="1:19" ht="12" customHeight="1" x14ac:dyDescent="0.2">
      <c r="A31" s="25" t="str">
        <f>IF('Sheet 0'!A31="","",'Sheet 0'!A31)</f>
        <v>SP901</v>
      </c>
      <c r="B31" s="21">
        <f>IF('Sheet 0'!B31="","",'Sheet 0'!B31)</f>
        <v>10</v>
      </c>
      <c r="C31" s="21" t="str">
        <f>IF('Sheet 0'!C31="","",'Sheet 0'!C31)</f>
        <v/>
      </c>
      <c r="D31" s="21">
        <f>IF('Sheet 0'!D31="","",'Sheet 0'!D31)</f>
        <v>10</v>
      </c>
      <c r="E31" s="21" t="str">
        <f>IF('Sheet 0'!E31="","",'Sheet 0'!E31)</f>
        <v>3'-7"</v>
      </c>
      <c r="F31" s="21">
        <f>IF('Sheet 0'!F31="","",'Sheet 0'!F31)</f>
        <v>122</v>
      </c>
      <c r="G31" s="21" t="str">
        <f>IF('Sheet 0'!G31="","",'Sheet 0'!G31)</f>
        <v>STR</v>
      </c>
      <c r="H31" s="21" t="str">
        <f>IF('Sheet 0'!H31="","",'Sheet 0'!H31)</f>
        <v/>
      </c>
      <c r="I31" s="21" t="str">
        <f>IF('Sheet 0'!I31="","",'Sheet 0'!I31)</f>
        <v/>
      </c>
      <c r="J31" s="21" t="str">
        <f>IF('Sheet 0'!J31="","",'Sheet 0'!J31)</f>
        <v/>
      </c>
      <c r="K31" s="21" t="str">
        <f>IF('Sheet 0'!K31="","",'Sheet 0'!K31)</f>
        <v/>
      </c>
      <c r="L31" s="21" t="str">
        <f>IF('Sheet 0'!L31="","",'Sheet 0'!L31)</f>
        <v/>
      </c>
      <c r="M31" s="21" t="e">
        <f>IF('Sheet 0'!#REF!="","",'Sheet 0'!#REF!)</f>
        <v>#REF!</v>
      </c>
      <c r="N31" s="21" t="e">
        <f>IF('Sheet 0'!#REF!="","",'Sheet 0'!#REF!)</f>
        <v>#REF!</v>
      </c>
      <c r="O31" s="21" t="e">
        <f>IF('Sheet 0'!#REF!="","",'Sheet 0'!#REF!)</f>
        <v>#REF!</v>
      </c>
      <c r="P31" s="21" t="e">
        <f>IF('Sheet 0'!#REF!="","",'Sheet 0'!#REF!)</f>
        <v>#REF!</v>
      </c>
      <c r="Q31" s="21" t="e">
        <f>IF('Sheet 0'!#REF!="","",'Sheet 0'!#REF!)</f>
        <v>#REF!</v>
      </c>
      <c r="R31" s="21" t="str">
        <f>IF('Sheet 0'!M31="","",'Sheet 0'!M31)</f>
        <v/>
      </c>
      <c r="S31" s="26" t="str">
        <f>IF('Sheet 0'!N31="","",'Sheet 0'!N31)</f>
        <v/>
      </c>
    </row>
    <row r="32" spans="1:19" ht="12" customHeight="1" x14ac:dyDescent="0.2">
      <c r="A32" s="25" t="str">
        <f>IF('Sheet 0'!A32="","",'Sheet 0'!A32)</f>
        <v>SP902</v>
      </c>
      <c r="B32" s="21" t="str">
        <f>IF('Sheet 0'!B32="","",'Sheet 0'!B32)</f>
        <v/>
      </c>
      <c r="C32" s="21">
        <f>IF('Sheet 0'!C32="","",'Sheet 0'!C32)</f>
        <v>10</v>
      </c>
      <c r="D32" s="21">
        <f>IF('Sheet 0'!D32="","",'Sheet 0'!D32)</f>
        <v>10</v>
      </c>
      <c r="E32" s="21" t="str">
        <f>IF('Sheet 0'!E32="","",'Sheet 0'!E32)</f>
        <v>3'-0"</v>
      </c>
      <c r="F32" s="21">
        <f>IF('Sheet 0'!F32="","",'Sheet 0'!F32)</f>
        <v>102</v>
      </c>
      <c r="G32" s="21" t="str">
        <f>IF('Sheet 0'!G32="","",'Sheet 0'!G32)</f>
        <v>STR</v>
      </c>
      <c r="H32" s="21" t="str">
        <f>IF('Sheet 0'!H32="","",'Sheet 0'!H32)</f>
        <v/>
      </c>
      <c r="I32" s="21" t="str">
        <f>IF('Sheet 0'!I32="","",'Sheet 0'!I32)</f>
        <v/>
      </c>
      <c r="J32" s="21" t="str">
        <f>IF('Sheet 0'!J32="","",'Sheet 0'!J32)</f>
        <v/>
      </c>
      <c r="K32" s="21" t="str">
        <f>IF('Sheet 0'!K32="","",'Sheet 0'!K32)</f>
        <v/>
      </c>
      <c r="L32" s="21" t="str">
        <f>IF('Sheet 0'!L32="","",'Sheet 0'!L32)</f>
        <v/>
      </c>
      <c r="M32" s="21" t="e">
        <f>IF('Sheet 0'!#REF!="","",'Sheet 0'!#REF!)</f>
        <v>#REF!</v>
      </c>
      <c r="N32" s="21" t="e">
        <f>IF('Sheet 0'!#REF!="","",'Sheet 0'!#REF!)</f>
        <v>#REF!</v>
      </c>
      <c r="O32" s="21" t="e">
        <f>IF('Sheet 0'!#REF!="","",'Sheet 0'!#REF!)</f>
        <v>#REF!</v>
      </c>
      <c r="P32" s="21" t="e">
        <f>IF('Sheet 0'!#REF!="","",'Sheet 0'!#REF!)</f>
        <v>#REF!</v>
      </c>
      <c r="Q32" s="21" t="e">
        <f>IF('Sheet 0'!#REF!="","",'Sheet 0'!#REF!)</f>
        <v>#REF!</v>
      </c>
      <c r="R32" s="21" t="str">
        <f>IF('Sheet 0'!M32="","",'Sheet 0'!M32)</f>
        <v/>
      </c>
      <c r="S32" s="26" t="str">
        <f>IF('Sheet 0'!N32="","",'Sheet 0'!N32)</f>
        <v/>
      </c>
    </row>
    <row r="33" spans="1:19" ht="12" customHeight="1" x14ac:dyDescent="0.2">
      <c r="A33" s="25" t="str">
        <f>IF('Sheet 0'!A33="","",'Sheet 0'!A33)</f>
        <v>SP903</v>
      </c>
      <c r="B33" s="21">
        <f>IF('Sheet 0'!B33="","",'Sheet 0'!B33)</f>
        <v>4</v>
      </c>
      <c r="C33" s="21">
        <f>IF('Sheet 0'!C33="","",'Sheet 0'!C33)</f>
        <v>4</v>
      </c>
      <c r="D33" s="21">
        <f>IF('Sheet 0'!D33="","",'Sheet 0'!D33)</f>
        <v>8</v>
      </c>
      <c r="E33" s="21" t="str">
        <f>IF('Sheet 0'!E33="","",'Sheet 0'!E33)</f>
        <v>4'-10"</v>
      </c>
      <c r="F33" s="21">
        <f>IF('Sheet 0'!F33="","",'Sheet 0'!F33)</f>
        <v>131</v>
      </c>
      <c r="G33" s="21" t="str">
        <f>IF('Sheet 0'!G33="","",'Sheet 0'!G33)</f>
        <v>STR</v>
      </c>
      <c r="H33" s="21" t="str">
        <f>IF('Sheet 0'!H33="","",'Sheet 0'!H33)</f>
        <v/>
      </c>
      <c r="I33" s="21" t="str">
        <f>IF('Sheet 0'!I33="","",'Sheet 0'!I33)</f>
        <v/>
      </c>
      <c r="J33" s="21" t="str">
        <f>IF('Sheet 0'!J33="","",'Sheet 0'!J33)</f>
        <v/>
      </c>
      <c r="K33" s="21" t="str">
        <f>IF('Sheet 0'!K33="","",'Sheet 0'!K33)</f>
        <v/>
      </c>
      <c r="L33" s="21" t="str">
        <f>IF('Sheet 0'!L33="","",'Sheet 0'!L33)</f>
        <v/>
      </c>
      <c r="M33" s="21" t="e">
        <f>IF('Sheet 0'!#REF!="","",'Sheet 0'!#REF!)</f>
        <v>#REF!</v>
      </c>
      <c r="N33" s="21" t="e">
        <f>IF('Sheet 0'!#REF!="","",'Sheet 0'!#REF!)</f>
        <v>#REF!</v>
      </c>
      <c r="O33" s="21" t="e">
        <f>IF('Sheet 0'!#REF!="","",'Sheet 0'!#REF!)</f>
        <v>#REF!</v>
      </c>
      <c r="P33" s="21" t="e">
        <f>IF('Sheet 0'!#REF!="","",'Sheet 0'!#REF!)</f>
        <v>#REF!</v>
      </c>
      <c r="Q33" s="21" t="e">
        <f>IF('Sheet 0'!#REF!="","",'Sheet 0'!#REF!)</f>
        <v>#REF!</v>
      </c>
      <c r="R33" s="21" t="str">
        <f>IF('Sheet 0'!M33="","",'Sheet 0'!M33)</f>
        <v/>
      </c>
      <c r="S33" s="26" t="str">
        <f>IF('Sheet 0'!N33="","",'Sheet 0'!N33)</f>
        <v/>
      </c>
    </row>
    <row r="34" spans="1:19" ht="12" customHeight="1" x14ac:dyDescent="0.2">
      <c r="A34" s="25" t="str">
        <f>IF('Sheet 0'!A34="","",'Sheet 0'!A34)</f>
        <v/>
      </c>
      <c r="B34" s="21" t="str">
        <f>IF('Sheet 0'!B34="","",'Sheet 0'!B34)</f>
        <v/>
      </c>
      <c r="C34" s="21" t="str">
        <f>IF('Sheet 0'!C34="","",'Sheet 0'!C34)</f>
        <v/>
      </c>
      <c r="D34" s="21" t="str">
        <f>IF('Sheet 0'!D34="","",'Sheet 0'!D34)</f>
        <v/>
      </c>
      <c r="E34" s="21" t="str">
        <f>IF('Sheet 0'!E34="","",'Sheet 0'!E34)</f>
        <v/>
      </c>
      <c r="F34" s="21" t="str">
        <f>IF('Sheet 0'!F34="","",'Sheet 0'!F34)</f>
        <v/>
      </c>
      <c r="G34" s="21" t="str">
        <f>IF('Sheet 0'!G34="","",'Sheet 0'!G34)</f>
        <v/>
      </c>
      <c r="H34" s="21" t="str">
        <f>IF('Sheet 0'!H34="","",'Sheet 0'!H34)</f>
        <v/>
      </c>
      <c r="I34" s="21" t="str">
        <f>IF('Sheet 0'!I34="","",'Sheet 0'!I34)</f>
        <v/>
      </c>
      <c r="J34" s="21" t="str">
        <f>IF('Sheet 0'!J34="","",'Sheet 0'!J34)</f>
        <v/>
      </c>
      <c r="K34" s="21" t="str">
        <f>IF('Sheet 0'!K34="","",'Sheet 0'!K34)</f>
        <v/>
      </c>
      <c r="L34" s="21" t="str">
        <f>IF('Sheet 0'!L34="","",'Sheet 0'!L34)</f>
        <v/>
      </c>
      <c r="M34" s="21" t="e">
        <f>IF('Sheet 0'!#REF!="","",'Sheet 0'!#REF!)</f>
        <v>#REF!</v>
      </c>
      <c r="N34" s="21" t="e">
        <f>IF('Sheet 0'!#REF!="","",'Sheet 0'!#REF!)</f>
        <v>#REF!</v>
      </c>
      <c r="O34" s="21" t="e">
        <f>IF('Sheet 0'!#REF!="","",'Sheet 0'!#REF!)</f>
        <v>#REF!</v>
      </c>
      <c r="P34" s="21" t="e">
        <f>IF('Sheet 0'!#REF!="","",'Sheet 0'!#REF!)</f>
        <v>#REF!</v>
      </c>
      <c r="Q34" s="21" t="e">
        <f>IF('Sheet 0'!#REF!="","",'Sheet 0'!#REF!)</f>
        <v>#REF!</v>
      </c>
      <c r="R34" s="21" t="str">
        <f>IF('Sheet 0'!M34="","",'Sheet 0'!M34)</f>
        <v/>
      </c>
      <c r="S34" s="26" t="str">
        <f>IF('Sheet 0'!N34="","",'Sheet 0'!N34)</f>
        <v/>
      </c>
    </row>
    <row r="35" spans="1:19" ht="12" customHeight="1" x14ac:dyDescent="0.2">
      <c r="A35" s="25" t="str">
        <f>IF('Sheet 0'!A35="","",'Sheet 0'!A35)</f>
        <v>W505</v>
      </c>
      <c r="B35" s="21">
        <f>IF('Sheet 0'!B35="","",'Sheet 0'!B35)</f>
        <v>10</v>
      </c>
      <c r="C35" s="21">
        <f>IF('Sheet 0'!C35="","",'Sheet 0'!C35)</f>
        <v>10</v>
      </c>
      <c r="D35" s="21">
        <f>IF('Sheet 0'!D35="","",'Sheet 0'!D35)</f>
        <v>20</v>
      </c>
      <c r="E35" s="21" t="str">
        <f>IF('Sheet 0'!E35="","",'Sheet 0'!E35)</f>
        <v>14'-0"</v>
      </c>
      <c r="F35" s="21">
        <f>IF('Sheet 0'!F35="","",'Sheet 0'!F35)</f>
        <v>292</v>
      </c>
      <c r="G35" s="21" t="str">
        <f>IF('Sheet 0'!G35="","",'Sheet 0'!G35)</f>
        <v>STR</v>
      </c>
      <c r="H35" s="21" t="str">
        <f>IF('Sheet 0'!H35="","",'Sheet 0'!H35)</f>
        <v/>
      </c>
      <c r="I35" s="21" t="str">
        <f>IF('Sheet 0'!I35="","",'Sheet 0'!I35)</f>
        <v/>
      </c>
      <c r="J35" s="21" t="str">
        <f>IF('Sheet 0'!J35="","",'Sheet 0'!J35)</f>
        <v/>
      </c>
      <c r="K35" s="21" t="str">
        <f>IF('Sheet 0'!K35="","",'Sheet 0'!K35)</f>
        <v/>
      </c>
      <c r="L35" s="21" t="str">
        <f>IF('Sheet 0'!L35="","",'Sheet 0'!L35)</f>
        <v/>
      </c>
      <c r="M35" s="21" t="e">
        <f>IF('Sheet 0'!#REF!="","",'Sheet 0'!#REF!)</f>
        <v>#REF!</v>
      </c>
      <c r="N35" s="21" t="e">
        <f>IF('Sheet 0'!#REF!="","",'Sheet 0'!#REF!)</f>
        <v>#REF!</v>
      </c>
      <c r="O35" s="21" t="e">
        <f>IF('Sheet 0'!#REF!="","",'Sheet 0'!#REF!)</f>
        <v>#REF!</v>
      </c>
      <c r="P35" s="21" t="e">
        <f>IF('Sheet 0'!#REF!="","",'Sheet 0'!#REF!)</f>
        <v>#REF!</v>
      </c>
      <c r="Q35" s="21" t="e">
        <f>IF('Sheet 0'!#REF!="","",'Sheet 0'!#REF!)</f>
        <v>#REF!</v>
      </c>
      <c r="R35" s="21" t="str">
        <f>IF('Sheet 0'!M35="","",'Sheet 0'!M35)</f>
        <v/>
      </c>
      <c r="S35" s="26" t="str">
        <f>IF('Sheet 0'!N35="","",'Sheet 0'!N35)</f>
        <v/>
      </c>
    </row>
    <row r="36" spans="1:19" ht="12" customHeight="1" x14ac:dyDescent="0.2">
      <c r="A36" s="25" t="str">
        <f>IF('Sheet 0'!A36="","",'Sheet 0'!A36)</f>
        <v>W506</v>
      </c>
      <c r="B36" s="21">
        <f>IF('Sheet 0'!B36="","",'Sheet 0'!B36)</f>
        <v>2</v>
      </c>
      <c r="C36" s="21">
        <f>IF('Sheet 0'!C36="","",'Sheet 0'!C36)</f>
        <v>2</v>
      </c>
      <c r="D36" s="21">
        <f>IF('Sheet 0'!D36="","",'Sheet 0'!D36)</f>
        <v>4</v>
      </c>
      <c r="E36" s="21" t="str">
        <f>IF('Sheet 0'!E36="","",'Sheet 0'!E36)</f>
        <v>15'-0"</v>
      </c>
      <c r="F36" s="21">
        <f>IF('Sheet 0'!F36="","",'Sheet 0'!F36)</f>
        <v>63</v>
      </c>
      <c r="G36" s="21" t="str">
        <f>IF('Sheet 0'!G36="","",'Sheet 0'!G36)</f>
        <v>STR</v>
      </c>
      <c r="H36" s="21" t="str">
        <f>IF('Sheet 0'!H36="","",'Sheet 0'!H36)</f>
        <v/>
      </c>
      <c r="I36" s="21" t="str">
        <f>IF('Sheet 0'!I36="","",'Sheet 0'!I36)</f>
        <v/>
      </c>
      <c r="J36" s="21" t="str">
        <f>IF('Sheet 0'!J36="","",'Sheet 0'!J36)</f>
        <v/>
      </c>
      <c r="K36" s="21" t="str">
        <f>IF('Sheet 0'!K36="","",'Sheet 0'!K36)</f>
        <v/>
      </c>
      <c r="L36" s="21" t="str">
        <f>IF('Sheet 0'!L36="","",'Sheet 0'!L36)</f>
        <v/>
      </c>
      <c r="M36" s="21" t="e">
        <f>IF('Sheet 0'!#REF!="","",'Sheet 0'!#REF!)</f>
        <v>#REF!</v>
      </c>
      <c r="N36" s="21" t="e">
        <f>IF('Sheet 0'!#REF!="","",'Sheet 0'!#REF!)</f>
        <v>#REF!</v>
      </c>
      <c r="O36" s="21" t="e">
        <f>IF('Sheet 0'!#REF!="","",'Sheet 0'!#REF!)</f>
        <v>#REF!</v>
      </c>
      <c r="P36" s="21" t="e">
        <f>IF('Sheet 0'!#REF!="","",'Sheet 0'!#REF!)</f>
        <v>#REF!</v>
      </c>
      <c r="Q36" s="21" t="e">
        <f>IF('Sheet 0'!#REF!="","",'Sheet 0'!#REF!)</f>
        <v>#REF!</v>
      </c>
      <c r="R36" s="21" t="str">
        <f>IF('Sheet 0'!M36="","",'Sheet 0'!M36)</f>
        <v/>
      </c>
      <c r="S36" s="26" t="str">
        <f>IF('Sheet 0'!N36="","",'Sheet 0'!N36)</f>
        <v/>
      </c>
    </row>
    <row r="37" spans="1:19" ht="12" customHeight="1" x14ac:dyDescent="0.2">
      <c r="A37" s="25" t="str">
        <f>IF('Sheet 0'!A37="","",'Sheet 0'!A37)</f>
        <v>W507</v>
      </c>
      <c r="B37" s="21">
        <f>IF('Sheet 0'!B37="","",'Sheet 0'!B37)</f>
        <v>8</v>
      </c>
      <c r="C37" s="21">
        <f>IF('Sheet 0'!C37="","",'Sheet 0'!C37)</f>
        <v>8</v>
      </c>
      <c r="D37" s="21">
        <f>IF('Sheet 0'!D37="","",'Sheet 0'!D37)</f>
        <v>16</v>
      </c>
      <c r="E37" s="21" t="str">
        <f>IF('Sheet 0'!E37="","",'Sheet 0'!E37)</f>
        <v>16'-8"</v>
      </c>
      <c r="F37" s="21">
        <f>IF('Sheet 0'!F37="","",'Sheet 0'!F37)</f>
        <v>278</v>
      </c>
      <c r="G37" s="21" t="str">
        <f>IF('Sheet 0'!G37="","",'Sheet 0'!G37)</f>
        <v>STR</v>
      </c>
      <c r="H37" s="21" t="str">
        <f>IF('Sheet 0'!H37="","",'Sheet 0'!H37)</f>
        <v/>
      </c>
      <c r="I37" s="21" t="str">
        <f>IF('Sheet 0'!I37="","",'Sheet 0'!I37)</f>
        <v/>
      </c>
      <c r="J37" s="21" t="str">
        <f>IF('Sheet 0'!J37="","",'Sheet 0'!J37)</f>
        <v/>
      </c>
      <c r="K37" s="21" t="str">
        <f>IF('Sheet 0'!K37="","",'Sheet 0'!K37)</f>
        <v/>
      </c>
      <c r="L37" s="21" t="str">
        <f>IF('Sheet 0'!L37="","",'Sheet 0'!L37)</f>
        <v/>
      </c>
      <c r="M37" s="21" t="e">
        <f>IF('Sheet 0'!#REF!="","",'Sheet 0'!#REF!)</f>
        <v>#REF!</v>
      </c>
      <c r="N37" s="21" t="e">
        <f>IF('Sheet 0'!#REF!="","",'Sheet 0'!#REF!)</f>
        <v>#REF!</v>
      </c>
      <c r="O37" s="21" t="e">
        <f>IF('Sheet 0'!#REF!="","",'Sheet 0'!#REF!)</f>
        <v>#REF!</v>
      </c>
      <c r="P37" s="21" t="e">
        <f>IF('Sheet 0'!#REF!="","",'Sheet 0'!#REF!)</f>
        <v>#REF!</v>
      </c>
      <c r="Q37" s="21" t="e">
        <f>IF('Sheet 0'!#REF!="","",'Sheet 0'!#REF!)</f>
        <v>#REF!</v>
      </c>
      <c r="R37" s="21" t="str">
        <f>IF('Sheet 0'!M37="","",'Sheet 0'!M37)</f>
        <v/>
      </c>
      <c r="S37" s="26" t="str">
        <f>IF('Sheet 0'!N37="","",'Sheet 0'!N37)</f>
        <v/>
      </c>
    </row>
    <row r="38" spans="1:19" ht="12" customHeight="1" x14ac:dyDescent="0.2">
      <c r="A38" s="25" t="str">
        <f>IF('Sheet 0'!A38="","",'Sheet 0'!A38)</f>
        <v>W508</v>
      </c>
      <c r="B38" s="21">
        <f>IF('Sheet 0'!B38="","",'Sheet 0'!B38)</f>
        <v>10</v>
      </c>
      <c r="C38" s="21">
        <f>IF('Sheet 0'!C38="","",'Sheet 0'!C38)</f>
        <v>10</v>
      </c>
      <c r="D38" s="21">
        <f>IF('Sheet 0'!D38="","",'Sheet 0'!D38)</f>
        <v>20</v>
      </c>
      <c r="E38" s="21" t="str">
        <f>IF('Sheet 0'!E38="","",'Sheet 0'!E38)</f>
        <v>13'-1"</v>
      </c>
      <c r="F38" s="21">
        <f>IF('Sheet 0'!F38="","",'Sheet 0'!F38)</f>
        <v>273</v>
      </c>
      <c r="G38" s="21" t="str">
        <f>IF('Sheet 0'!G38="","",'Sheet 0'!G38)</f>
        <v>STR</v>
      </c>
      <c r="H38" s="21" t="str">
        <f>IF('Sheet 0'!H38="","",'Sheet 0'!H38)</f>
        <v/>
      </c>
      <c r="I38" s="21" t="str">
        <f>IF('Sheet 0'!I38="","",'Sheet 0'!I38)</f>
        <v/>
      </c>
      <c r="J38" s="21" t="str">
        <f>IF('Sheet 0'!J38="","",'Sheet 0'!J38)</f>
        <v/>
      </c>
      <c r="K38" s="21" t="str">
        <f>IF('Sheet 0'!K38="","",'Sheet 0'!K38)</f>
        <v/>
      </c>
      <c r="L38" s="21" t="str">
        <f>IF('Sheet 0'!L38="","",'Sheet 0'!L38)</f>
        <v/>
      </c>
      <c r="M38" s="21" t="e">
        <f>IF('Sheet 0'!#REF!="","",'Sheet 0'!#REF!)</f>
        <v>#REF!</v>
      </c>
      <c r="N38" s="21" t="e">
        <f>IF('Sheet 0'!#REF!="","",'Sheet 0'!#REF!)</f>
        <v>#REF!</v>
      </c>
      <c r="O38" s="21" t="e">
        <f>IF('Sheet 0'!#REF!="","",'Sheet 0'!#REF!)</f>
        <v>#REF!</v>
      </c>
      <c r="P38" s="21" t="e">
        <f>IF('Sheet 0'!#REF!="","",'Sheet 0'!#REF!)</f>
        <v>#REF!</v>
      </c>
      <c r="Q38" s="21" t="e">
        <f>IF('Sheet 0'!#REF!="","",'Sheet 0'!#REF!)</f>
        <v>#REF!</v>
      </c>
      <c r="R38" s="21" t="str">
        <f>IF('Sheet 0'!M38="","",'Sheet 0'!M38)</f>
        <v/>
      </c>
      <c r="S38" s="26" t="str">
        <f>IF('Sheet 0'!N38="","",'Sheet 0'!N38)</f>
        <v/>
      </c>
    </row>
    <row r="39" spans="1:19" ht="12" customHeight="1" x14ac:dyDescent="0.2">
      <c r="A39" s="25" t="str">
        <f>IF('Sheet 0'!A39="","",'Sheet 0'!A39)</f>
        <v>W509</v>
      </c>
      <c r="B39" s="21">
        <f>IF('Sheet 0'!B39="","",'Sheet 0'!B39)</f>
        <v>2</v>
      </c>
      <c r="C39" s="21">
        <f>IF('Sheet 0'!C39="","",'Sheet 0'!C39)</f>
        <v>2</v>
      </c>
      <c r="D39" s="21">
        <f>IF('Sheet 0'!D39="","",'Sheet 0'!D39)</f>
        <v>4</v>
      </c>
      <c r="E39" s="21" t="str">
        <f>IF('Sheet 0'!E39="","",'Sheet 0'!E39)</f>
        <v>14'-6"</v>
      </c>
      <c r="F39" s="21">
        <f>IF('Sheet 0'!F39="","",'Sheet 0'!F39)</f>
        <v>60</v>
      </c>
      <c r="G39" s="21" t="str">
        <f>IF('Sheet 0'!G39="","",'Sheet 0'!G39)</f>
        <v>STR</v>
      </c>
      <c r="H39" s="21" t="str">
        <f>IF('Sheet 0'!H39="","",'Sheet 0'!H39)</f>
        <v/>
      </c>
      <c r="I39" s="21" t="str">
        <f>IF('Sheet 0'!I39="","",'Sheet 0'!I39)</f>
        <v/>
      </c>
      <c r="J39" s="21" t="str">
        <f>IF('Sheet 0'!J39="","",'Sheet 0'!J39)</f>
        <v/>
      </c>
      <c r="K39" s="21" t="str">
        <f>IF('Sheet 0'!K39="","",'Sheet 0'!K39)</f>
        <v/>
      </c>
      <c r="L39" s="21" t="str">
        <f>IF('Sheet 0'!L39="","",'Sheet 0'!L39)</f>
        <v/>
      </c>
      <c r="M39" s="21" t="e">
        <f>IF('Sheet 0'!#REF!="","",'Sheet 0'!#REF!)</f>
        <v>#REF!</v>
      </c>
      <c r="N39" s="21" t="e">
        <f>IF('Sheet 0'!#REF!="","",'Sheet 0'!#REF!)</f>
        <v>#REF!</v>
      </c>
      <c r="O39" s="21" t="e">
        <f>IF('Sheet 0'!#REF!="","",'Sheet 0'!#REF!)</f>
        <v>#REF!</v>
      </c>
      <c r="P39" s="21" t="e">
        <f>IF('Sheet 0'!#REF!="","",'Sheet 0'!#REF!)</f>
        <v>#REF!</v>
      </c>
      <c r="Q39" s="21" t="e">
        <f>IF('Sheet 0'!#REF!="","",'Sheet 0'!#REF!)</f>
        <v>#REF!</v>
      </c>
      <c r="R39" s="21" t="str">
        <f>IF('Sheet 0'!M39="","",'Sheet 0'!M39)</f>
        <v/>
      </c>
      <c r="S39" s="26" t="str">
        <f>IF('Sheet 0'!N39="","",'Sheet 0'!N39)</f>
        <v/>
      </c>
    </row>
    <row r="40" spans="1:19" ht="12" customHeight="1" x14ac:dyDescent="0.2">
      <c r="A40" s="25" t="str">
        <f>IF('Sheet 0'!A40="","",'Sheet 0'!A40)</f>
        <v>W510</v>
      </c>
      <c r="B40" s="21">
        <f>IF('Sheet 0'!B40="","",'Sheet 0'!B40)</f>
        <v>10</v>
      </c>
      <c r="C40" s="21">
        <f>IF('Sheet 0'!C40="","",'Sheet 0'!C40)</f>
        <v>10</v>
      </c>
      <c r="D40" s="21">
        <f>IF('Sheet 0'!D40="","",'Sheet 0'!D40)</f>
        <v>20</v>
      </c>
      <c r="E40" s="21" t="str">
        <f>IF('Sheet 0'!E40="","",'Sheet 0'!E40)</f>
        <v>19'-1"</v>
      </c>
      <c r="F40" s="21">
        <f>IF('Sheet 0'!F40="","",'Sheet 0'!F40)</f>
        <v>398</v>
      </c>
      <c r="G40" s="21" t="str">
        <f>IF('Sheet 0'!G40="","",'Sheet 0'!G40)</f>
        <v>STR</v>
      </c>
      <c r="H40" s="21" t="str">
        <f>IF('Sheet 0'!H40="","",'Sheet 0'!H40)</f>
        <v/>
      </c>
      <c r="I40" s="21" t="str">
        <f>IF('Sheet 0'!I40="","",'Sheet 0'!I40)</f>
        <v/>
      </c>
      <c r="J40" s="21" t="str">
        <f>IF('Sheet 0'!J40="","",'Sheet 0'!J40)</f>
        <v/>
      </c>
      <c r="K40" s="21" t="str">
        <f>IF('Sheet 0'!K40="","",'Sheet 0'!K40)</f>
        <v/>
      </c>
      <c r="L40" s="21" t="str">
        <f>IF('Sheet 0'!L40="","",'Sheet 0'!L40)</f>
        <v/>
      </c>
      <c r="M40" s="21" t="e">
        <f>IF('Sheet 0'!#REF!="","",'Sheet 0'!#REF!)</f>
        <v>#REF!</v>
      </c>
      <c r="N40" s="21" t="e">
        <f>IF('Sheet 0'!#REF!="","",'Sheet 0'!#REF!)</f>
        <v>#REF!</v>
      </c>
      <c r="O40" s="21" t="e">
        <f>IF('Sheet 0'!#REF!="","",'Sheet 0'!#REF!)</f>
        <v>#REF!</v>
      </c>
      <c r="P40" s="21" t="e">
        <f>IF('Sheet 0'!#REF!="","",'Sheet 0'!#REF!)</f>
        <v>#REF!</v>
      </c>
      <c r="Q40" s="21" t="e">
        <f>IF('Sheet 0'!#REF!="","",'Sheet 0'!#REF!)</f>
        <v>#REF!</v>
      </c>
      <c r="R40" s="21" t="str">
        <f>IF('Sheet 0'!M40="","",'Sheet 0'!M40)</f>
        <v/>
      </c>
      <c r="S40" s="26" t="str">
        <f>IF('Sheet 0'!N40="","",'Sheet 0'!N40)</f>
        <v/>
      </c>
    </row>
    <row r="41" spans="1:19" ht="12" customHeight="1" x14ac:dyDescent="0.2">
      <c r="A41" s="25" t="str">
        <f>IF('Sheet 0'!A41="","",'Sheet 0'!A41)</f>
        <v/>
      </c>
      <c r="B41" s="21" t="str">
        <f>IF('Sheet 0'!B41="","",'Sheet 0'!B41)</f>
        <v/>
      </c>
      <c r="C41" s="21" t="str">
        <f>IF('Sheet 0'!C41="","",'Sheet 0'!C41)</f>
        <v/>
      </c>
      <c r="D41" s="21" t="str">
        <f>IF('Sheet 0'!D41="","",'Sheet 0'!D41)</f>
        <v/>
      </c>
      <c r="E41" s="21" t="str">
        <f>IF('Sheet 0'!E41="","",'Sheet 0'!E41)</f>
        <v/>
      </c>
      <c r="F41" s="21" t="str">
        <f>IF('Sheet 0'!F41="","",'Sheet 0'!F41)</f>
        <v/>
      </c>
      <c r="G41" s="21" t="str">
        <f>IF('Sheet 0'!G41="","",'Sheet 0'!G41)</f>
        <v/>
      </c>
      <c r="H41" s="21" t="str">
        <f>IF('Sheet 0'!H41="","",'Sheet 0'!H41)</f>
        <v/>
      </c>
      <c r="I41" s="21" t="str">
        <f>IF('Sheet 0'!I41="","",'Sheet 0'!I41)</f>
        <v/>
      </c>
      <c r="J41" s="21" t="str">
        <f>IF('Sheet 0'!J41="","",'Sheet 0'!J41)</f>
        <v/>
      </c>
      <c r="K41" s="21" t="str">
        <f>IF('Sheet 0'!K41="","",'Sheet 0'!K41)</f>
        <v/>
      </c>
      <c r="L41" s="21" t="str">
        <f>IF('Sheet 0'!L41="","",'Sheet 0'!L41)</f>
        <v/>
      </c>
      <c r="M41" s="21" t="e">
        <f>IF('Sheet 0'!#REF!="","",'Sheet 0'!#REF!)</f>
        <v>#REF!</v>
      </c>
      <c r="N41" s="21" t="e">
        <f>IF('Sheet 0'!#REF!="","",'Sheet 0'!#REF!)</f>
        <v>#REF!</v>
      </c>
      <c r="O41" s="21" t="e">
        <f>IF('Sheet 0'!#REF!="","",'Sheet 0'!#REF!)</f>
        <v>#REF!</v>
      </c>
      <c r="P41" s="21" t="e">
        <f>IF('Sheet 0'!#REF!="","",'Sheet 0'!#REF!)</f>
        <v>#REF!</v>
      </c>
      <c r="Q41" s="21" t="e">
        <f>IF('Sheet 0'!#REF!="","",'Sheet 0'!#REF!)</f>
        <v>#REF!</v>
      </c>
      <c r="R41" s="21" t="str">
        <f>IF('Sheet 0'!M41="","",'Sheet 0'!M41)</f>
        <v/>
      </c>
      <c r="S41" s="26" t="str">
        <f>IF('Sheet 0'!N41="","",'Sheet 0'!N41)</f>
        <v/>
      </c>
    </row>
    <row r="42" spans="1:19" ht="12" customHeight="1" x14ac:dyDescent="0.2">
      <c r="A42" s="25" t="str">
        <f>IF('Sheet 0'!A42="","",'Sheet 0'!A42)</f>
        <v>W601</v>
      </c>
      <c r="B42" s="21">
        <f>IF('Sheet 0'!B42="","",'Sheet 0'!B42)</f>
        <v>48</v>
      </c>
      <c r="C42" s="21">
        <f>IF('Sheet 0'!C42="","",'Sheet 0'!C42)</f>
        <v>48</v>
      </c>
      <c r="D42" s="21">
        <f>IF('Sheet 0'!D42="","",'Sheet 0'!D42)</f>
        <v>96</v>
      </c>
      <c r="E42" s="21" t="str">
        <f>IF('Sheet 0'!E42="","",'Sheet 0'!E42)</f>
        <v>5'-1"</v>
      </c>
      <c r="F42" s="21">
        <f>IF('Sheet 0'!F42="","",'Sheet 0'!F42)</f>
        <v>733</v>
      </c>
      <c r="G42" s="21" t="str">
        <f>IF('Sheet 0'!G42="","",'Sheet 0'!G42)</f>
        <v>STR</v>
      </c>
      <c r="H42" s="21" t="str">
        <f>IF('Sheet 0'!H42="","",'Sheet 0'!H42)</f>
        <v/>
      </c>
      <c r="I42" s="21" t="str">
        <f>IF('Sheet 0'!I42="","",'Sheet 0'!I42)</f>
        <v/>
      </c>
      <c r="J42" s="21" t="str">
        <f>IF('Sheet 0'!J42="","",'Sheet 0'!J42)</f>
        <v/>
      </c>
      <c r="K42" s="21" t="str">
        <f>IF('Sheet 0'!K42="","",'Sheet 0'!K42)</f>
        <v/>
      </c>
      <c r="L42" s="21" t="str">
        <f>IF('Sheet 0'!L42="","",'Sheet 0'!L42)</f>
        <v/>
      </c>
      <c r="M42" s="21" t="e">
        <f>IF('Sheet 0'!#REF!="","",'Sheet 0'!#REF!)</f>
        <v>#REF!</v>
      </c>
      <c r="N42" s="21" t="e">
        <f>IF('Sheet 0'!#REF!="","",'Sheet 0'!#REF!)</f>
        <v>#REF!</v>
      </c>
      <c r="O42" s="21" t="e">
        <f>IF('Sheet 0'!#REF!="","",'Sheet 0'!#REF!)</f>
        <v>#REF!</v>
      </c>
      <c r="P42" s="21" t="e">
        <f>IF('Sheet 0'!#REF!="","",'Sheet 0'!#REF!)</f>
        <v>#REF!</v>
      </c>
      <c r="Q42" s="21" t="e">
        <f>IF('Sheet 0'!#REF!="","",'Sheet 0'!#REF!)</f>
        <v>#REF!</v>
      </c>
      <c r="R42" s="21" t="str">
        <f>IF('Sheet 0'!M42="","",'Sheet 0'!M42)</f>
        <v/>
      </c>
      <c r="S42" s="26" t="str">
        <f>IF('Sheet 0'!N42="","",'Sheet 0'!N42)</f>
        <v/>
      </c>
    </row>
    <row r="43" spans="1:19" ht="12" customHeight="1" x14ac:dyDescent="0.2">
      <c r="A43" s="25" t="str">
        <f>IF('Sheet 0'!A43="","",'Sheet 0'!A43)</f>
        <v>W602</v>
      </c>
      <c r="B43" s="21">
        <f>IF('Sheet 0'!B43="","",'Sheet 0'!B43)</f>
        <v>11</v>
      </c>
      <c r="C43" s="21" t="str">
        <f>IF('Sheet 0'!C43="","",'Sheet 0'!C43)</f>
        <v/>
      </c>
      <c r="D43" s="21">
        <f>IF('Sheet 0'!D43="","",'Sheet 0'!D43)</f>
        <v>11</v>
      </c>
      <c r="E43" s="21" t="str">
        <f>IF('Sheet 0'!E43="","",'Sheet 0'!E43)</f>
        <v>9'-2"</v>
      </c>
      <c r="F43" s="21">
        <f>IF('Sheet 0'!F43="","",'Sheet 0'!F43)</f>
        <v>151</v>
      </c>
      <c r="G43" s="21" t="str">
        <f>IF('Sheet 0'!G43="","",'Sheet 0'!G43)</f>
        <v>STR</v>
      </c>
      <c r="H43" s="21" t="str">
        <f>IF('Sheet 0'!H43="","",'Sheet 0'!H43)</f>
        <v/>
      </c>
      <c r="I43" s="21" t="str">
        <f>IF('Sheet 0'!I43="","",'Sheet 0'!I43)</f>
        <v/>
      </c>
      <c r="J43" s="21" t="str">
        <f>IF('Sheet 0'!J43="","",'Sheet 0'!J43)</f>
        <v/>
      </c>
      <c r="K43" s="21" t="str">
        <f>IF('Sheet 0'!K43="","",'Sheet 0'!K43)</f>
        <v/>
      </c>
      <c r="L43" s="21" t="str">
        <f>IF('Sheet 0'!L43="","",'Sheet 0'!L43)</f>
        <v/>
      </c>
      <c r="M43" s="21" t="e">
        <f>IF('Sheet 0'!#REF!="","",'Sheet 0'!#REF!)</f>
        <v>#REF!</v>
      </c>
      <c r="N43" s="21" t="e">
        <f>IF('Sheet 0'!#REF!="","",'Sheet 0'!#REF!)</f>
        <v>#REF!</v>
      </c>
      <c r="O43" s="21" t="e">
        <f>IF('Sheet 0'!#REF!="","",'Sheet 0'!#REF!)</f>
        <v>#REF!</v>
      </c>
      <c r="P43" s="21" t="e">
        <f>IF('Sheet 0'!#REF!="","",'Sheet 0'!#REF!)</f>
        <v>#REF!</v>
      </c>
      <c r="Q43" s="21" t="e">
        <f>IF('Sheet 0'!#REF!="","",'Sheet 0'!#REF!)</f>
        <v>#REF!</v>
      </c>
      <c r="R43" s="21" t="str">
        <f>IF('Sheet 0'!M43="","",'Sheet 0'!M43)</f>
        <v/>
      </c>
      <c r="S43" s="26" t="str">
        <f>IF('Sheet 0'!N43="","",'Sheet 0'!N43)</f>
        <v/>
      </c>
    </row>
    <row r="44" spans="1:19" ht="12" customHeight="1" x14ac:dyDescent="0.2">
      <c r="A44" s="25" t="str">
        <f>IF('Sheet 0'!A44="","",'Sheet 0'!A44)</f>
        <v>W603</v>
      </c>
      <c r="B44" s="21">
        <f>IF('Sheet 0'!B44="","",'Sheet 0'!B44)</f>
        <v>11</v>
      </c>
      <c r="C44" s="21" t="str">
        <f>IF('Sheet 0'!C44="","",'Sheet 0'!C44)</f>
        <v/>
      </c>
      <c r="D44" s="21">
        <f>IF('Sheet 0'!D44="","",'Sheet 0'!D44)</f>
        <v>11</v>
      </c>
      <c r="E44" s="21" t="str">
        <f>IF('Sheet 0'!E44="","",'Sheet 0'!E44)</f>
        <v>9'-4"</v>
      </c>
      <c r="F44" s="21">
        <f>IF('Sheet 0'!F44="","",'Sheet 0'!F44)</f>
        <v>154</v>
      </c>
      <c r="G44" s="21" t="str">
        <f>IF('Sheet 0'!G44="","",'Sheet 0'!G44)</f>
        <v>STR</v>
      </c>
      <c r="H44" s="21" t="str">
        <f>IF('Sheet 0'!H44="","",'Sheet 0'!H44)</f>
        <v/>
      </c>
      <c r="I44" s="21" t="str">
        <f>IF('Sheet 0'!I44="","",'Sheet 0'!I44)</f>
        <v/>
      </c>
      <c r="J44" s="21" t="str">
        <f>IF('Sheet 0'!J44="","",'Sheet 0'!J44)</f>
        <v/>
      </c>
      <c r="K44" s="21" t="str">
        <f>IF('Sheet 0'!K44="","",'Sheet 0'!K44)</f>
        <v/>
      </c>
      <c r="L44" s="21" t="str">
        <f>IF('Sheet 0'!L44="","",'Sheet 0'!L44)</f>
        <v/>
      </c>
      <c r="M44" s="21" t="e">
        <f>IF('Sheet 0'!#REF!="","",'Sheet 0'!#REF!)</f>
        <v>#REF!</v>
      </c>
      <c r="N44" s="21" t="e">
        <f>IF('Sheet 0'!#REF!="","",'Sheet 0'!#REF!)</f>
        <v>#REF!</v>
      </c>
      <c r="O44" s="21" t="e">
        <f>IF('Sheet 0'!#REF!="","",'Sheet 0'!#REF!)</f>
        <v>#REF!</v>
      </c>
      <c r="P44" s="21" t="e">
        <f>IF('Sheet 0'!#REF!="","",'Sheet 0'!#REF!)</f>
        <v>#REF!</v>
      </c>
      <c r="Q44" s="21" t="e">
        <f>IF('Sheet 0'!#REF!="","",'Sheet 0'!#REF!)</f>
        <v>#REF!</v>
      </c>
      <c r="R44" s="21" t="str">
        <f>IF('Sheet 0'!M44="","",'Sheet 0'!M44)</f>
        <v/>
      </c>
      <c r="S44" s="26" t="str">
        <f>IF('Sheet 0'!N44="","",'Sheet 0'!N44)</f>
        <v/>
      </c>
    </row>
    <row r="45" spans="1:19" ht="12" customHeight="1" x14ac:dyDescent="0.2">
      <c r="A45" s="25" t="str">
        <f>IF('Sheet 0'!A45="","",'Sheet 0'!A45)</f>
        <v>W604</v>
      </c>
      <c r="B45" s="21" t="str">
        <f>IF('Sheet 0'!B45="","",'Sheet 0'!B45)</f>
        <v/>
      </c>
      <c r="C45" s="21">
        <f>IF('Sheet 0'!C45="","",'Sheet 0'!C45)</f>
        <v>11</v>
      </c>
      <c r="D45" s="21">
        <f>IF('Sheet 0'!D45="","",'Sheet 0'!D45)</f>
        <v>11</v>
      </c>
      <c r="E45" s="21" t="str">
        <f>IF('Sheet 0'!E45="","",'Sheet 0'!E45)</f>
        <v>8'-10"</v>
      </c>
      <c r="F45" s="21">
        <f>IF('Sheet 0'!F45="","",'Sheet 0'!F45)</f>
        <v>146</v>
      </c>
      <c r="G45" s="21" t="str">
        <f>IF('Sheet 0'!G45="","",'Sheet 0'!G45)</f>
        <v>STR</v>
      </c>
      <c r="H45" s="21" t="str">
        <f>IF('Sheet 0'!H45="","",'Sheet 0'!H45)</f>
        <v/>
      </c>
      <c r="I45" s="21" t="str">
        <f>IF('Sheet 0'!I45="","",'Sheet 0'!I45)</f>
        <v/>
      </c>
      <c r="J45" s="21" t="str">
        <f>IF('Sheet 0'!J45="","",'Sheet 0'!J45)</f>
        <v/>
      </c>
      <c r="K45" s="21" t="str">
        <f>IF('Sheet 0'!K45="","",'Sheet 0'!K45)</f>
        <v/>
      </c>
      <c r="L45" s="21" t="str">
        <f>IF('Sheet 0'!L45="","",'Sheet 0'!L45)</f>
        <v/>
      </c>
      <c r="M45" s="21" t="e">
        <f>IF('Sheet 0'!#REF!="","",'Sheet 0'!#REF!)</f>
        <v>#REF!</v>
      </c>
      <c r="N45" s="21" t="e">
        <f>IF('Sheet 0'!#REF!="","",'Sheet 0'!#REF!)</f>
        <v>#REF!</v>
      </c>
      <c r="O45" s="21" t="e">
        <f>IF('Sheet 0'!#REF!="","",'Sheet 0'!#REF!)</f>
        <v>#REF!</v>
      </c>
      <c r="P45" s="21" t="e">
        <f>IF('Sheet 0'!#REF!="","",'Sheet 0'!#REF!)</f>
        <v>#REF!</v>
      </c>
      <c r="Q45" s="21" t="e">
        <f>IF('Sheet 0'!#REF!="","",'Sheet 0'!#REF!)</f>
        <v>#REF!</v>
      </c>
      <c r="R45" s="21" t="str">
        <f>IF('Sheet 0'!M45="","",'Sheet 0'!M45)</f>
        <v/>
      </c>
      <c r="S45" s="26" t="str">
        <f>IF('Sheet 0'!N45="","",'Sheet 0'!N45)</f>
        <v/>
      </c>
    </row>
    <row r="46" spans="1:19" ht="12" customHeight="1" x14ac:dyDescent="0.2">
      <c r="A46" s="25" t="str">
        <f>IF('Sheet 0'!A46="","",'Sheet 0'!A46)</f>
        <v>W605</v>
      </c>
      <c r="B46" s="21" t="str">
        <f>IF('Sheet 0'!B46="","",'Sheet 0'!B46)</f>
        <v/>
      </c>
      <c r="C46" s="21">
        <f>IF('Sheet 0'!C46="","",'Sheet 0'!C46)</f>
        <v>11</v>
      </c>
      <c r="D46" s="21">
        <f>IF('Sheet 0'!D46="","",'Sheet 0'!D46)</f>
        <v>11</v>
      </c>
      <c r="E46" s="21" t="str">
        <f>IF('Sheet 0'!E46="","",'Sheet 0'!E46)</f>
        <v>9'-0"</v>
      </c>
      <c r="F46" s="21">
        <f>IF('Sheet 0'!F46="","",'Sheet 0'!F46)</f>
        <v>149</v>
      </c>
      <c r="G46" s="21" t="str">
        <f>IF('Sheet 0'!G46="","",'Sheet 0'!G46)</f>
        <v>STR</v>
      </c>
      <c r="H46" s="21" t="str">
        <f>IF('Sheet 0'!H46="","",'Sheet 0'!H46)</f>
        <v/>
      </c>
      <c r="I46" s="21" t="str">
        <f>IF('Sheet 0'!I46="","",'Sheet 0'!I46)</f>
        <v/>
      </c>
      <c r="J46" s="21" t="str">
        <f>IF('Sheet 0'!J46="","",'Sheet 0'!J46)</f>
        <v/>
      </c>
      <c r="K46" s="21" t="str">
        <f>IF('Sheet 0'!K46="","",'Sheet 0'!K46)</f>
        <v/>
      </c>
      <c r="L46" s="21" t="str">
        <f>IF('Sheet 0'!L46="","",'Sheet 0'!L46)</f>
        <v/>
      </c>
      <c r="M46" s="21" t="e">
        <f>IF('Sheet 0'!#REF!="","",'Sheet 0'!#REF!)</f>
        <v>#REF!</v>
      </c>
      <c r="N46" s="21" t="e">
        <f>IF('Sheet 0'!#REF!="","",'Sheet 0'!#REF!)</f>
        <v>#REF!</v>
      </c>
      <c r="O46" s="21" t="e">
        <f>IF('Sheet 0'!#REF!="","",'Sheet 0'!#REF!)</f>
        <v>#REF!</v>
      </c>
      <c r="P46" s="21" t="e">
        <f>IF('Sheet 0'!#REF!="","",'Sheet 0'!#REF!)</f>
        <v>#REF!</v>
      </c>
      <c r="Q46" s="21" t="e">
        <f>IF('Sheet 0'!#REF!="","",'Sheet 0'!#REF!)</f>
        <v>#REF!</v>
      </c>
      <c r="R46" s="21" t="str">
        <f>IF('Sheet 0'!M46="","",'Sheet 0'!M46)</f>
        <v/>
      </c>
      <c r="S46" s="26" t="str">
        <f>IF('Sheet 0'!N46="","",'Sheet 0'!N46)</f>
        <v/>
      </c>
    </row>
    <row r="47" spans="1:19" ht="12" customHeight="1" x14ac:dyDescent="0.2">
      <c r="A47" s="25" t="str">
        <f>IF('Sheet 0'!A47="","",'Sheet 0'!A47)</f>
        <v>W606</v>
      </c>
      <c r="B47" s="21">
        <f>IF('Sheet 0'!B47="","",'Sheet 0'!B47)</f>
        <v>4</v>
      </c>
      <c r="C47" s="21" t="str">
        <f>IF('Sheet 0'!C47="","",'Sheet 0'!C47)</f>
        <v/>
      </c>
      <c r="D47" s="21">
        <f>IF('Sheet 0'!D47="","",'Sheet 0'!D47)</f>
        <v>4</v>
      </c>
      <c r="E47" s="21" t="str">
        <f>IF('Sheet 0'!E47="","",'Sheet 0'!E47)</f>
        <v>9'-5"</v>
      </c>
      <c r="F47" s="21">
        <f>IF('Sheet 0'!F47="","",'Sheet 0'!F47)</f>
        <v>57</v>
      </c>
      <c r="G47" s="21" t="str">
        <f>IF('Sheet 0'!G47="","",'Sheet 0'!G47)</f>
        <v>STR</v>
      </c>
      <c r="H47" s="21" t="str">
        <f>IF('Sheet 0'!H47="","",'Sheet 0'!H47)</f>
        <v/>
      </c>
      <c r="I47" s="21" t="str">
        <f>IF('Sheet 0'!I47="","",'Sheet 0'!I47)</f>
        <v/>
      </c>
      <c r="J47" s="21" t="str">
        <f>IF('Sheet 0'!J47="","",'Sheet 0'!J47)</f>
        <v/>
      </c>
      <c r="K47" s="21" t="str">
        <f>IF('Sheet 0'!K47="","",'Sheet 0'!K47)</f>
        <v/>
      </c>
      <c r="L47" s="21" t="str">
        <f>IF('Sheet 0'!L47="","",'Sheet 0'!L47)</f>
        <v/>
      </c>
      <c r="M47" s="21" t="e">
        <f>IF('Sheet 0'!#REF!="","",'Sheet 0'!#REF!)</f>
        <v>#REF!</v>
      </c>
      <c r="N47" s="21" t="e">
        <f>IF('Sheet 0'!#REF!="","",'Sheet 0'!#REF!)</f>
        <v>#REF!</v>
      </c>
      <c r="O47" s="21" t="e">
        <f>IF('Sheet 0'!#REF!="","",'Sheet 0'!#REF!)</f>
        <v>#REF!</v>
      </c>
      <c r="P47" s="21" t="e">
        <f>IF('Sheet 0'!#REF!="","",'Sheet 0'!#REF!)</f>
        <v>#REF!</v>
      </c>
      <c r="Q47" s="21" t="e">
        <f>IF('Sheet 0'!#REF!="","",'Sheet 0'!#REF!)</f>
        <v>#REF!</v>
      </c>
      <c r="R47" s="21" t="str">
        <f>IF('Sheet 0'!M47="","",'Sheet 0'!M47)</f>
        <v/>
      </c>
      <c r="S47" s="26" t="str">
        <f>IF('Sheet 0'!N47="","",'Sheet 0'!N47)</f>
        <v/>
      </c>
    </row>
    <row r="48" spans="1:19" ht="12" customHeight="1" x14ac:dyDescent="0.2">
      <c r="A48" s="25" t="str">
        <f>IF('Sheet 0'!A48="","",'Sheet 0'!A48)</f>
        <v>W607</v>
      </c>
      <c r="B48" s="21">
        <f>IF('Sheet 0'!B48="","",'Sheet 0'!B48)</f>
        <v>4</v>
      </c>
      <c r="C48" s="21" t="str">
        <f>IF('Sheet 0'!C48="","",'Sheet 0'!C48)</f>
        <v/>
      </c>
      <c r="D48" s="21">
        <f>IF('Sheet 0'!D48="","",'Sheet 0'!D48)</f>
        <v>4</v>
      </c>
      <c r="E48" s="21" t="str">
        <f>IF('Sheet 0'!E48="","",'Sheet 0'!E48)</f>
        <v>9'-7"</v>
      </c>
      <c r="F48" s="21">
        <f>IF('Sheet 0'!F48="","",'Sheet 0'!F48)</f>
        <v>58</v>
      </c>
      <c r="G48" s="21" t="str">
        <f>IF('Sheet 0'!G48="","",'Sheet 0'!G48)</f>
        <v>STR</v>
      </c>
      <c r="H48" s="21" t="str">
        <f>IF('Sheet 0'!H48="","",'Sheet 0'!H48)</f>
        <v/>
      </c>
      <c r="I48" s="21" t="str">
        <f>IF('Sheet 0'!I48="","",'Sheet 0'!I48)</f>
        <v/>
      </c>
      <c r="J48" s="21" t="str">
        <f>IF('Sheet 0'!J48="","",'Sheet 0'!J48)</f>
        <v/>
      </c>
      <c r="K48" s="21" t="str">
        <f>IF('Sheet 0'!K48="","",'Sheet 0'!K48)</f>
        <v/>
      </c>
      <c r="L48" s="21" t="str">
        <f>IF('Sheet 0'!L48="","",'Sheet 0'!L48)</f>
        <v/>
      </c>
      <c r="M48" s="21" t="e">
        <f>IF('Sheet 0'!#REF!="","",'Sheet 0'!#REF!)</f>
        <v>#REF!</v>
      </c>
      <c r="N48" s="21" t="e">
        <f>IF('Sheet 0'!#REF!="","",'Sheet 0'!#REF!)</f>
        <v>#REF!</v>
      </c>
      <c r="O48" s="21" t="e">
        <f>IF('Sheet 0'!#REF!="","",'Sheet 0'!#REF!)</f>
        <v>#REF!</v>
      </c>
      <c r="P48" s="21" t="e">
        <f>IF('Sheet 0'!#REF!="","",'Sheet 0'!#REF!)</f>
        <v>#REF!</v>
      </c>
      <c r="Q48" s="21" t="e">
        <f>IF('Sheet 0'!#REF!="","",'Sheet 0'!#REF!)</f>
        <v>#REF!</v>
      </c>
      <c r="R48" s="21" t="str">
        <f>IF('Sheet 0'!M48="","",'Sheet 0'!M48)</f>
        <v/>
      </c>
      <c r="S48" s="26" t="str">
        <f>IF('Sheet 0'!N48="","",'Sheet 0'!N48)</f>
        <v/>
      </c>
    </row>
    <row r="49" spans="1:22" ht="12" customHeight="1" x14ac:dyDescent="0.2">
      <c r="A49" s="25" t="str">
        <f>IF('Sheet 0'!A49="","",'Sheet 0'!A49)</f>
        <v>W608</v>
      </c>
      <c r="B49" s="21" t="str">
        <f>IF('Sheet 0'!B49="","",'Sheet 0'!B49)</f>
        <v/>
      </c>
      <c r="C49" s="21">
        <f>IF('Sheet 0'!C49="","",'Sheet 0'!C49)</f>
        <v>4</v>
      </c>
      <c r="D49" s="21">
        <f>IF('Sheet 0'!D49="","",'Sheet 0'!D49)</f>
        <v>4</v>
      </c>
      <c r="E49" s="21" t="str">
        <f>IF('Sheet 0'!E49="","",'Sheet 0'!E49)</f>
        <v>9'-0"</v>
      </c>
      <c r="F49" s="21">
        <f>IF('Sheet 0'!F49="","",'Sheet 0'!F49)</f>
        <v>54</v>
      </c>
      <c r="G49" s="21" t="str">
        <f>IF('Sheet 0'!G49="","",'Sheet 0'!G49)</f>
        <v>STR</v>
      </c>
      <c r="H49" s="21" t="str">
        <f>IF('Sheet 0'!H49="","",'Sheet 0'!H49)</f>
        <v/>
      </c>
      <c r="I49" s="21" t="str">
        <f>IF('Sheet 0'!I49="","",'Sheet 0'!I49)</f>
        <v/>
      </c>
      <c r="J49" s="21" t="str">
        <f>IF('Sheet 0'!J49="","",'Sheet 0'!J49)</f>
        <v/>
      </c>
      <c r="K49" s="21" t="str">
        <f>IF('Sheet 0'!K49="","",'Sheet 0'!K49)</f>
        <v/>
      </c>
      <c r="L49" s="21" t="str">
        <f>IF('Sheet 0'!L49="","",'Sheet 0'!L49)</f>
        <v/>
      </c>
      <c r="M49" s="21" t="e">
        <f>IF('Sheet 0'!#REF!="","",'Sheet 0'!#REF!)</f>
        <v>#REF!</v>
      </c>
      <c r="N49" s="21" t="e">
        <f>IF('Sheet 0'!#REF!="","",'Sheet 0'!#REF!)</f>
        <v>#REF!</v>
      </c>
      <c r="O49" s="21" t="e">
        <f>IF('Sheet 0'!#REF!="","",'Sheet 0'!#REF!)</f>
        <v>#REF!</v>
      </c>
      <c r="P49" s="21" t="e">
        <f>IF('Sheet 0'!#REF!="","",'Sheet 0'!#REF!)</f>
        <v>#REF!</v>
      </c>
      <c r="Q49" s="21" t="e">
        <f>IF('Sheet 0'!#REF!="","",'Sheet 0'!#REF!)</f>
        <v>#REF!</v>
      </c>
      <c r="R49" s="21" t="str">
        <f>IF('Sheet 0'!M49="","",'Sheet 0'!M49)</f>
        <v/>
      </c>
      <c r="S49" s="26" t="str">
        <f>IF('Sheet 0'!N49="","",'Sheet 0'!N49)</f>
        <v/>
      </c>
    </row>
    <row r="50" spans="1:22" ht="12" customHeight="1" x14ac:dyDescent="0.2">
      <c r="A50" s="25" t="str">
        <f>IF('Sheet 0'!A50="","",'Sheet 0'!A50)</f>
        <v>W609</v>
      </c>
      <c r="B50" s="21" t="str">
        <f>IF('Sheet 0'!B50="","",'Sheet 0'!B50)</f>
        <v/>
      </c>
      <c r="C50" s="21">
        <f>IF('Sheet 0'!C50="","",'Sheet 0'!C50)</f>
        <v>4</v>
      </c>
      <c r="D50" s="21">
        <f>IF('Sheet 0'!D50="","",'Sheet 0'!D50)</f>
        <v>4</v>
      </c>
      <c r="E50" s="21" t="str">
        <f>IF('Sheet 0'!E50="","",'Sheet 0'!E50)</f>
        <v>9'-2"</v>
      </c>
      <c r="F50" s="21">
        <f>IF('Sheet 0'!F50="","",'Sheet 0'!F50)</f>
        <v>55</v>
      </c>
      <c r="G50" s="21" t="str">
        <f>IF('Sheet 0'!G50="","",'Sheet 0'!G50)</f>
        <v>STR</v>
      </c>
      <c r="H50" s="21" t="str">
        <f>IF('Sheet 0'!H50="","",'Sheet 0'!H50)</f>
        <v/>
      </c>
      <c r="I50" s="21" t="str">
        <f>IF('Sheet 0'!I50="","",'Sheet 0'!I50)</f>
        <v/>
      </c>
      <c r="J50" s="21" t="str">
        <f>IF('Sheet 0'!J50="","",'Sheet 0'!J50)</f>
        <v/>
      </c>
      <c r="K50" s="21" t="str">
        <f>IF('Sheet 0'!K50="","",'Sheet 0'!K50)</f>
        <v/>
      </c>
      <c r="L50" s="21" t="str">
        <f>IF('Sheet 0'!L50="","",'Sheet 0'!L50)</f>
        <v/>
      </c>
      <c r="M50" s="21" t="e">
        <f>IF('Sheet 0'!#REF!="","",'Sheet 0'!#REF!)</f>
        <v>#REF!</v>
      </c>
      <c r="N50" s="21" t="e">
        <f>IF('Sheet 0'!#REF!="","",'Sheet 0'!#REF!)</f>
        <v>#REF!</v>
      </c>
      <c r="O50" s="21" t="e">
        <f>IF('Sheet 0'!#REF!="","",'Sheet 0'!#REF!)</f>
        <v>#REF!</v>
      </c>
      <c r="P50" s="21" t="e">
        <f>IF('Sheet 0'!#REF!="","",'Sheet 0'!#REF!)</f>
        <v>#REF!</v>
      </c>
      <c r="Q50" s="21" t="e">
        <f>IF('Sheet 0'!#REF!="","",'Sheet 0'!#REF!)</f>
        <v>#REF!</v>
      </c>
      <c r="R50" s="21" t="str">
        <f>IF('Sheet 0'!M50="","",'Sheet 0'!M50)</f>
        <v/>
      </c>
      <c r="S50" s="26" t="str">
        <f>IF('Sheet 0'!N50="","",'Sheet 0'!N50)</f>
        <v/>
      </c>
    </row>
    <row r="51" spans="1:22" ht="12" customHeight="1" x14ac:dyDescent="0.2">
      <c r="A51" s="25" t="str">
        <f>IF('Sheet 0'!A51="","",'Sheet 0'!A51)</f>
        <v xml:space="preserve"> ** W610</v>
      </c>
      <c r="B51" s="21">
        <f>IF('Sheet 0'!B51="","",'Sheet 0'!B51)</f>
        <v>125</v>
      </c>
      <c r="C51" s="21">
        <f>IF('Sheet 0'!C51="","",'Sheet 0'!C51)</f>
        <v>125</v>
      </c>
      <c r="D51" s="21">
        <f>IF('Sheet 0'!D51="","",'Sheet 0'!D51)</f>
        <v>250</v>
      </c>
      <c r="E51" s="21" t="str">
        <f>IF('Sheet 0'!E51="","",'Sheet 0'!E51)</f>
        <v>2'-6"</v>
      </c>
      <c r="F51" s="21">
        <f>IF('Sheet 0'!F51="","",'Sheet 0'!F51)</f>
        <v>939</v>
      </c>
      <c r="G51" s="21" t="str">
        <f>IF('Sheet 0'!G51="","",'Sheet 0'!G51)</f>
        <v>STR</v>
      </c>
      <c r="H51" s="21" t="str">
        <f>IF('Sheet 0'!H51="","",'Sheet 0'!H51)</f>
        <v/>
      </c>
      <c r="I51" s="21" t="str">
        <f>IF('Sheet 0'!I51="","",'Sheet 0'!I51)</f>
        <v/>
      </c>
      <c r="J51" s="21" t="str">
        <f>IF('Sheet 0'!J51="","",'Sheet 0'!J51)</f>
        <v/>
      </c>
      <c r="K51" s="21" t="str">
        <f>IF('Sheet 0'!K51="","",'Sheet 0'!K51)</f>
        <v/>
      </c>
      <c r="L51" s="21" t="str">
        <f>IF('Sheet 0'!L51="","",'Sheet 0'!L51)</f>
        <v/>
      </c>
      <c r="M51" s="21" t="e">
        <f>IF('Sheet 0'!#REF!="","",'Sheet 0'!#REF!)</f>
        <v>#REF!</v>
      </c>
      <c r="N51" s="21" t="e">
        <f>IF('Sheet 0'!#REF!="","",'Sheet 0'!#REF!)</f>
        <v>#REF!</v>
      </c>
      <c r="O51" s="21" t="e">
        <f>IF('Sheet 0'!#REF!="","",'Sheet 0'!#REF!)</f>
        <v>#REF!</v>
      </c>
      <c r="P51" s="21" t="e">
        <f>IF('Sheet 0'!#REF!="","",'Sheet 0'!#REF!)</f>
        <v>#REF!</v>
      </c>
      <c r="Q51" s="21" t="e">
        <f>IF('Sheet 0'!#REF!="","",'Sheet 0'!#REF!)</f>
        <v>#REF!</v>
      </c>
      <c r="R51" s="21" t="str">
        <f>IF('Sheet 0'!M51="","",'Sheet 0'!M51)</f>
        <v/>
      </c>
      <c r="S51" s="26" t="str">
        <f>IF('Sheet 0'!N51="","",'Sheet 0'!N51)</f>
        <v/>
      </c>
    </row>
    <row r="52" spans="1:22" ht="12" customHeight="1" x14ac:dyDescent="0.2">
      <c r="A52" s="25" t="str">
        <f>IF('Sheet 0'!A52="","",'Sheet 0'!A52)</f>
        <v>W611</v>
      </c>
      <c r="B52" s="21">
        <f>IF('Sheet 0'!B52="","",'Sheet 0'!B52)</f>
        <v>1</v>
      </c>
      <c r="C52" s="21" t="str">
        <f>IF('Sheet 0'!C52="","",'Sheet 0'!C52)</f>
        <v/>
      </c>
      <c r="D52" s="21">
        <f>IF('Sheet 0'!D52="","",'Sheet 0'!D52)</f>
        <v>1</v>
      </c>
      <c r="E52" s="21" t="str">
        <f>IF('Sheet 0'!E52="","",'Sheet 0'!E52)</f>
        <v>3'-6"</v>
      </c>
      <c r="F52" s="21" t="str">
        <f>IF('Sheet 0'!F52="","",'Sheet 0'!F52)</f>
        <v/>
      </c>
      <c r="G52" s="21" t="str">
        <f>IF('Sheet 0'!G52="","",'Sheet 0'!G52)</f>
        <v/>
      </c>
      <c r="H52" s="21" t="str">
        <f>IF('Sheet 0'!H52="","",'Sheet 0'!H52)</f>
        <v/>
      </c>
      <c r="I52" s="21" t="str">
        <f>IF('Sheet 0'!I52="","",'Sheet 0'!I52)</f>
        <v/>
      </c>
      <c r="J52" s="21" t="str">
        <f>IF('Sheet 0'!J52="","",'Sheet 0'!J52)</f>
        <v/>
      </c>
      <c r="K52" s="21" t="str">
        <f>IF('Sheet 0'!K52="","",'Sheet 0'!K52)</f>
        <v/>
      </c>
      <c r="L52" s="21" t="str">
        <f>IF('Sheet 0'!L52="","",'Sheet 0'!L52)</f>
        <v/>
      </c>
      <c r="M52" s="21" t="e">
        <f>IF('Sheet 0'!#REF!="","",'Sheet 0'!#REF!)</f>
        <v>#REF!</v>
      </c>
      <c r="N52" s="21" t="e">
        <f>IF('Sheet 0'!#REF!="","",'Sheet 0'!#REF!)</f>
        <v>#REF!</v>
      </c>
      <c r="O52" s="21" t="e">
        <f>IF('Sheet 0'!#REF!="","",'Sheet 0'!#REF!)</f>
        <v>#REF!</v>
      </c>
      <c r="P52" s="21" t="e">
        <f>IF('Sheet 0'!#REF!="","",'Sheet 0'!#REF!)</f>
        <v>#REF!</v>
      </c>
      <c r="Q52" s="21" t="e">
        <f>IF('Sheet 0'!#REF!="","",'Sheet 0'!#REF!)</f>
        <v>#REF!</v>
      </c>
      <c r="R52" s="21" t="str">
        <f>IF('Sheet 0'!M52="","",'Sheet 0'!M52)</f>
        <v/>
      </c>
      <c r="S52" s="26" t="str">
        <f>IF('Sheet 0'!N52="","",'Sheet 0'!N52)</f>
        <v/>
      </c>
    </row>
    <row r="53" spans="1:22" ht="12" customHeight="1" x14ac:dyDescent="0.2">
      <c r="A53" s="25" t="str">
        <f>IF('Sheet 0'!A53="","",'Sheet 0'!A53)</f>
        <v/>
      </c>
      <c r="B53" s="21" t="str">
        <f>IF('Sheet 0'!B53="","",'Sheet 0'!B53)</f>
        <v>SER. OF</v>
      </c>
      <c r="C53" s="21" t="str">
        <f>IF('Sheet 0'!C53="","",'Sheet 0'!C53)</f>
        <v/>
      </c>
      <c r="D53" s="21" t="str">
        <f>IF('Sheet 0'!D53="","",'Sheet 0'!D53)</f>
        <v>SER. OF</v>
      </c>
      <c r="E53" s="21" t="str">
        <f>IF('Sheet 0'!E53="","",'Sheet 0'!E53)</f>
        <v>TO</v>
      </c>
      <c r="F53" s="21">
        <f>IF('Sheet 0'!F53="","",'Sheet 0'!F53)</f>
        <v>17</v>
      </c>
      <c r="G53" s="21" t="str">
        <f>IF('Sheet 0'!G53="","",'Sheet 0'!G53)</f>
        <v>STR</v>
      </c>
      <c r="H53" s="21" t="str">
        <f>IF('Sheet 0'!H53="","",'Sheet 0'!H53)</f>
        <v/>
      </c>
      <c r="I53" s="21" t="str">
        <f>IF('Sheet 0'!I53="","",'Sheet 0'!I53)</f>
        <v/>
      </c>
      <c r="J53" s="21" t="str">
        <f>IF('Sheet 0'!J53="","",'Sheet 0'!J53)</f>
        <v/>
      </c>
      <c r="K53" s="21" t="str">
        <f>IF('Sheet 0'!K53="","",'Sheet 0'!K53)</f>
        <v/>
      </c>
      <c r="L53" s="21" t="str">
        <f>IF('Sheet 0'!L53="","",'Sheet 0'!L53)</f>
        <v/>
      </c>
      <c r="M53" s="21" t="e">
        <f>IF('Sheet 0'!#REF!="","",'Sheet 0'!#REF!)</f>
        <v>#REF!</v>
      </c>
      <c r="N53" s="21" t="e">
        <f>IF('Sheet 0'!#REF!="","",'Sheet 0'!#REF!)</f>
        <v>#REF!</v>
      </c>
      <c r="O53" s="21" t="e">
        <f>IF('Sheet 0'!#REF!="","",'Sheet 0'!#REF!)</f>
        <v>#REF!</v>
      </c>
      <c r="P53" s="21" t="e">
        <f>IF('Sheet 0'!#REF!="","",'Sheet 0'!#REF!)</f>
        <v>#REF!</v>
      </c>
      <c r="Q53" s="21" t="e">
        <f>IF('Sheet 0'!#REF!="","",'Sheet 0'!#REF!)</f>
        <v>#REF!</v>
      </c>
      <c r="R53" s="21" t="str">
        <f>IF('Sheet 0'!M53="","",'Sheet 0'!M53)</f>
        <v/>
      </c>
      <c r="S53" s="26" t="str">
        <f>IF('Sheet 0'!N53="","",'Sheet 0'!N53)</f>
        <v>3"</v>
      </c>
    </row>
    <row r="54" spans="1:22" ht="12" customHeight="1" x14ac:dyDescent="0.2">
      <c r="A54" s="25" t="str">
        <f>IF('Sheet 0'!A54="","",'Sheet 0'!A54)</f>
        <v/>
      </c>
      <c r="B54" s="21">
        <f>IF('Sheet 0'!B54="","",'Sheet 0'!B54)</f>
        <v>3</v>
      </c>
      <c r="C54" s="21" t="str">
        <f>IF('Sheet 0'!C54="","",'Sheet 0'!C54)</f>
        <v/>
      </c>
      <c r="D54" s="21">
        <f>IF('Sheet 0'!D54="","",'Sheet 0'!D54)</f>
        <v>3</v>
      </c>
      <c r="E54" s="21" t="str">
        <f>IF('Sheet 0'!E54="","",'Sheet 0'!E54)</f>
        <v>4'-0"</v>
      </c>
      <c r="F54" s="21" t="str">
        <f>IF('Sheet 0'!F54="","",'Sheet 0'!F54)</f>
        <v/>
      </c>
      <c r="G54" s="21" t="str">
        <f>IF('Sheet 0'!G54="","",'Sheet 0'!G54)</f>
        <v/>
      </c>
      <c r="H54" s="21" t="str">
        <f>IF('Sheet 0'!H54="","",'Sheet 0'!H54)</f>
        <v/>
      </c>
      <c r="I54" s="21" t="str">
        <f>IF('Sheet 0'!I54="","",'Sheet 0'!I54)</f>
        <v/>
      </c>
      <c r="J54" s="21" t="str">
        <f>IF('Sheet 0'!J54="","",'Sheet 0'!J54)</f>
        <v/>
      </c>
      <c r="K54" s="21" t="str">
        <f>IF('Sheet 0'!K54="","",'Sheet 0'!K54)</f>
        <v/>
      </c>
      <c r="L54" s="21" t="str">
        <f>IF('Sheet 0'!L54="","",'Sheet 0'!L54)</f>
        <v/>
      </c>
      <c r="M54" s="21" t="e">
        <f>IF('Sheet 0'!#REF!="","",'Sheet 0'!#REF!)</f>
        <v>#REF!</v>
      </c>
      <c r="N54" s="21" t="e">
        <f>IF('Sheet 0'!#REF!="","",'Sheet 0'!#REF!)</f>
        <v>#REF!</v>
      </c>
      <c r="O54" s="21" t="e">
        <f>IF('Sheet 0'!#REF!="","",'Sheet 0'!#REF!)</f>
        <v>#REF!</v>
      </c>
      <c r="P54" s="21" t="e">
        <f>IF('Sheet 0'!#REF!="","",'Sheet 0'!#REF!)</f>
        <v>#REF!</v>
      </c>
      <c r="Q54" s="21" t="e">
        <f>IF('Sheet 0'!#REF!="","",'Sheet 0'!#REF!)</f>
        <v>#REF!</v>
      </c>
      <c r="R54" s="21" t="str">
        <f>IF('Sheet 0'!M54="","",'Sheet 0'!M54)</f>
        <v/>
      </c>
      <c r="S54" s="26" t="str">
        <f>IF('Sheet 0'!N54="","",'Sheet 0'!N54)</f>
        <v/>
      </c>
    </row>
    <row r="55" spans="1:22" ht="12" customHeight="1" x14ac:dyDescent="0.2">
      <c r="A55" s="25" t="str">
        <f>IF('Sheet 0'!A55="","",'Sheet 0'!A55)</f>
        <v>W612</v>
      </c>
      <c r="B55" s="21">
        <f>IF('Sheet 0'!B55="","",'Sheet 0'!B55)</f>
        <v>1</v>
      </c>
      <c r="C55" s="21" t="str">
        <f>IF('Sheet 0'!C55="","",'Sheet 0'!C55)</f>
        <v/>
      </c>
      <c r="D55" s="21">
        <f>IF('Sheet 0'!D55="","",'Sheet 0'!D55)</f>
        <v>1</v>
      </c>
      <c r="E55" s="21" t="str">
        <f>IF('Sheet 0'!E55="","",'Sheet 0'!E55)</f>
        <v>3'-8"</v>
      </c>
      <c r="F55" s="21" t="str">
        <f>IF('Sheet 0'!F55="","",'Sheet 0'!F55)</f>
        <v/>
      </c>
      <c r="G55" s="21" t="str">
        <f>IF('Sheet 0'!G55="","",'Sheet 0'!G55)</f>
        <v/>
      </c>
      <c r="H55" s="21" t="str">
        <f>IF('Sheet 0'!H55="","",'Sheet 0'!H55)</f>
        <v/>
      </c>
      <c r="I55" s="21" t="str">
        <f>IF('Sheet 0'!I55="","",'Sheet 0'!I55)</f>
        <v/>
      </c>
      <c r="J55" s="21" t="str">
        <f>IF('Sheet 0'!J55="","",'Sheet 0'!J55)</f>
        <v/>
      </c>
      <c r="K55" s="21" t="str">
        <f>IF('Sheet 0'!K55="","",'Sheet 0'!K55)</f>
        <v/>
      </c>
      <c r="L55" s="21" t="str">
        <f>IF('Sheet 0'!L55="","",'Sheet 0'!L55)</f>
        <v/>
      </c>
      <c r="M55" s="21" t="e">
        <f>IF('Sheet 0'!#REF!="","",'Sheet 0'!#REF!)</f>
        <v>#REF!</v>
      </c>
      <c r="N55" s="21" t="e">
        <f>IF('Sheet 0'!#REF!="","",'Sheet 0'!#REF!)</f>
        <v>#REF!</v>
      </c>
      <c r="O55" s="21" t="e">
        <f>IF('Sheet 0'!#REF!="","",'Sheet 0'!#REF!)</f>
        <v>#REF!</v>
      </c>
      <c r="P55" s="21" t="e">
        <f>IF('Sheet 0'!#REF!="","",'Sheet 0'!#REF!)</f>
        <v>#REF!</v>
      </c>
      <c r="Q55" s="21" t="e">
        <f>IF('Sheet 0'!#REF!="","",'Sheet 0'!#REF!)</f>
        <v>#REF!</v>
      </c>
      <c r="R55" s="21" t="str">
        <f>IF('Sheet 0'!M55="","",'Sheet 0'!M55)</f>
        <v/>
      </c>
      <c r="S55" s="26" t="str">
        <f>IF('Sheet 0'!N55="","",'Sheet 0'!N55)</f>
        <v/>
      </c>
    </row>
    <row r="56" spans="1:22" ht="12" customHeight="1" x14ac:dyDescent="0.2">
      <c r="A56" s="25" t="str">
        <f>IF('Sheet 0'!A56="","",'Sheet 0'!A56)</f>
        <v/>
      </c>
      <c r="B56" s="21" t="str">
        <f>IF('Sheet 0'!B56="","",'Sheet 0'!B56)</f>
        <v>SER. OF</v>
      </c>
      <c r="C56" s="21" t="str">
        <f>IF('Sheet 0'!C56="","",'Sheet 0'!C56)</f>
        <v/>
      </c>
      <c r="D56" s="21" t="str">
        <f>IF('Sheet 0'!D56="","",'Sheet 0'!D56)</f>
        <v>SER. OF</v>
      </c>
      <c r="E56" s="21" t="str">
        <f>IF('Sheet 0'!E56="","",'Sheet 0'!E56)</f>
        <v>TO</v>
      </c>
      <c r="F56" s="21">
        <f>IF('Sheet 0'!F56="","",'Sheet 0'!F56)</f>
        <v>18</v>
      </c>
      <c r="G56" s="21" t="str">
        <f>IF('Sheet 0'!G56="","",'Sheet 0'!G56)</f>
        <v>STR</v>
      </c>
      <c r="H56" s="21" t="str">
        <f>IF('Sheet 0'!H56="","",'Sheet 0'!H56)</f>
        <v/>
      </c>
      <c r="I56" s="21" t="str">
        <f>IF('Sheet 0'!I56="","",'Sheet 0'!I56)</f>
        <v/>
      </c>
      <c r="J56" s="21" t="str">
        <f>IF('Sheet 0'!J56="","",'Sheet 0'!J56)</f>
        <v/>
      </c>
      <c r="K56" s="21" t="str">
        <f>IF('Sheet 0'!K56="","",'Sheet 0'!K56)</f>
        <v/>
      </c>
      <c r="L56" s="21" t="str">
        <f>IF('Sheet 0'!L56="","",'Sheet 0'!L56)</f>
        <v/>
      </c>
      <c r="M56" s="21" t="e">
        <f>IF('Sheet 0'!#REF!="","",'Sheet 0'!#REF!)</f>
        <v>#REF!</v>
      </c>
      <c r="N56" s="21" t="e">
        <f>IF('Sheet 0'!#REF!="","",'Sheet 0'!#REF!)</f>
        <v>#REF!</v>
      </c>
      <c r="O56" s="21" t="e">
        <f>IF('Sheet 0'!#REF!="","",'Sheet 0'!#REF!)</f>
        <v>#REF!</v>
      </c>
      <c r="P56" s="21" t="e">
        <f>IF('Sheet 0'!#REF!="","",'Sheet 0'!#REF!)</f>
        <v>#REF!</v>
      </c>
      <c r="Q56" s="21" t="e">
        <f>IF('Sheet 0'!#REF!="","",'Sheet 0'!#REF!)</f>
        <v>#REF!</v>
      </c>
      <c r="R56" s="21" t="str">
        <f>IF('Sheet 0'!M56="","",'Sheet 0'!M56)</f>
        <v/>
      </c>
      <c r="S56" s="26" t="str">
        <f>IF('Sheet 0'!N56="","",'Sheet 0'!N56)</f>
        <v>3"</v>
      </c>
    </row>
    <row r="57" spans="1:22" ht="12" customHeight="1" x14ac:dyDescent="0.2">
      <c r="A57" s="25" t="str">
        <f>IF('Sheet 0'!A57="","",'Sheet 0'!A57)</f>
        <v/>
      </c>
      <c r="B57" s="21">
        <f>IF('Sheet 0'!B57="","",'Sheet 0'!B57)</f>
        <v>3</v>
      </c>
      <c r="C57" s="21" t="str">
        <f>IF('Sheet 0'!C57="","",'Sheet 0'!C57)</f>
        <v/>
      </c>
      <c r="D57" s="21">
        <f>IF('Sheet 0'!D57="","",'Sheet 0'!D57)</f>
        <v>3</v>
      </c>
      <c r="E57" s="21" t="str">
        <f>IF('Sheet 0'!E57="","",'Sheet 0'!E57)</f>
        <v>4'-2"</v>
      </c>
      <c r="F57" s="21" t="str">
        <f>IF('Sheet 0'!F57="","",'Sheet 0'!F57)</f>
        <v/>
      </c>
      <c r="G57" s="21" t="str">
        <f>IF('Sheet 0'!G57="","",'Sheet 0'!G57)</f>
        <v/>
      </c>
      <c r="H57" s="21" t="str">
        <f>IF('Sheet 0'!H57="","",'Sheet 0'!H57)</f>
        <v/>
      </c>
      <c r="I57" s="21" t="str">
        <f>IF('Sheet 0'!I57="","",'Sheet 0'!I57)</f>
        <v/>
      </c>
      <c r="J57" s="21" t="str">
        <f>IF('Sheet 0'!J57="","",'Sheet 0'!J57)</f>
        <v/>
      </c>
      <c r="K57" s="21" t="str">
        <f>IF('Sheet 0'!K57="","",'Sheet 0'!K57)</f>
        <v/>
      </c>
      <c r="L57" s="21" t="str">
        <f>IF('Sheet 0'!L57="","",'Sheet 0'!L57)</f>
        <v/>
      </c>
      <c r="M57" s="21" t="e">
        <f>IF('Sheet 0'!#REF!="","",'Sheet 0'!#REF!)</f>
        <v>#REF!</v>
      </c>
      <c r="N57" s="21" t="e">
        <f>IF('Sheet 0'!#REF!="","",'Sheet 0'!#REF!)</f>
        <v>#REF!</v>
      </c>
      <c r="O57" s="21" t="e">
        <f>IF('Sheet 0'!#REF!="","",'Sheet 0'!#REF!)</f>
        <v>#REF!</v>
      </c>
      <c r="P57" s="21" t="e">
        <f>IF('Sheet 0'!#REF!="","",'Sheet 0'!#REF!)</f>
        <v>#REF!</v>
      </c>
      <c r="Q57" s="21" t="e">
        <f>IF('Sheet 0'!#REF!="","",'Sheet 0'!#REF!)</f>
        <v>#REF!</v>
      </c>
      <c r="R57" s="21" t="str">
        <f>IF('Sheet 0'!M57="","",'Sheet 0'!M57)</f>
        <v/>
      </c>
      <c r="S57" s="26" t="str">
        <f>IF('Sheet 0'!N57="","",'Sheet 0'!N57)</f>
        <v/>
      </c>
    </row>
    <row r="58" spans="1:22" ht="12" customHeight="1" x14ac:dyDescent="0.2">
      <c r="A58" s="25" t="str">
        <f>IF('Sheet 0'!A58="","",'Sheet 0'!A58)</f>
        <v>W613</v>
      </c>
      <c r="B58" s="21" t="str">
        <f>IF('Sheet 0'!B58="","",'Sheet 0'!B58)</f>
        <v/>
      </c>
      <c r="C58" s="21">
        <f>IF('Sheet 0'!C58="","",'Sheet 0'!C58)</f>
        <v>1</v>
      </c>
      <c r="D58" s="21">
        <f>IF('Sheet 0'!D58="","",'Sheet 0'!D58)</f>
        <v>1</v>
      </c>
      <c r="E58" s="21" t="str">
        <f>IF('Sheet 0'!E58="","",'Sheet 0'!E58)</f>
        <v>3'-6"</v>
      </c>
      <c r="F58" s="21" t="str">
        <f>IF('Sheet 0'!F58="","",'Sheet 0'!F58)</f>
        <v/>
      </c>
      <c r="G58" s="21" t="str">
        <f>IF('Sheet 0'!G58="","",'Sheet 0'!G58)</f>
        <v/>
      </c>
      <c r="H58" s="21" t="str">
        <f>IF('Sheet 0'!H58="","",'Sheet 0'!H58)</f>
        <v/>
      </c>
      <c r="I58" s="21" t="str">
        <f>IF('Sheet 0'!I58="","",'Sheet 0'!I58)</f>
        <v/>
      </c>
      <c r="J58" s="21" t="str">
        <f>IF('Sheet 0'!J58="","",'Sheet 0'!J58)</f>
        <v/>
      </c>
      <c r="K58" s="21" t="str">
        <f>IF('Sheet 0'!K58="","",'Sheet 0'!K58)</f>
        <v/>
      </c>
      <c r="L58" s="21" t="str">
        <f>IF('Sheet 0'!L58="","",'Sheet 0'!L58)</f>
        <v/>
      </c>
      <c r="M58" s="21" t="e">
        <f>IF('Sheet 0'!#REF!="","",'Sheet 0'!#REF!)</f>
        <v>#REF!</v>
      </c>
      <c r="N58" s="21" t="e">
        <f>IF('Sheet 0'!#REF!="","",'Sheet 0'!#REF!)</f>
        <v>#REF!</v>
      </c>
      <c r="O58" s="21" t="e">
        <f>IF('Sheet 0'!#REF!="","",'Sheet 0'!#REF!)</f>
        <v>#REF!</v>
      </c>
      <c r="P58" s="21" t="e">
        <f>IF('Sheet 0'!#REF!="","",'Sheet 0'!#REF!)</f>
        <v>#REF!</v>
      </c>
      <c r="Q58" s="21" t="e">
        <f>IF('Sheet 0'!#REF!="","",'Sheet 0'!#REF!)</f>
        <v>#REF!</v>
      </c>
      <c r="R58" s="21" t="str">
        <f>IF('Sheet 0'!M58="","",'Sheet 0'!M58)</f>
        <v/>
      </c>
      <c r="S58" s="26" t="str">
        <f>IF('Sheet 0'!N58="","",'Sheet 0'!N58)</f>
        <v/>
      </c>
      <c r="V58" s="27"/>
    </row>
    <row r="59" spans="1:22" ht="12" customHeight="1" x14ac:dyDescent="0.2">
      <c r="A59" s="25" t="str">
        <f>IF('Sheet 0'!A59="","",'Sheet 0'!A59)</f>
        <v/>
      </c>
      <c r="B59" s="21" t="str">
        <f>IF('Sheet 0'!B59="","",'Sheet 0'!B59)</f>
        <v/>
      </c>
      <c r="C59" s="21" t="str">
        <f>IF('Sheet 0'!C59="","",'Sheet 0'!C59)</f>
        <v>SER. OF</v>
      </c>
      <c r="D59" s="21" t="str">
        <f>IF('Sheet 0'!D59="","",'Sheet 0'!D59)</f>
        <v>SER. OF</v>
      </c>
      <c r="E59" s="21" t="str">
        <f>IF('Sheet 0'!E59="","",'Sheet 0'!E59)</f>
        <v>TO</v>
      </c>
      <c r="F59" s="21">
        <f>IF('Sheet 0'!F59="","",'Sheet 0'!F59)</f>
        <v>17</v>
      </c>
      <c r="G59" s="21" t="str">
        <f>IF('Sheet 0'!G59="","",'Sheet 0'!G59)</f>
        <v>STR</v>
      </c>
      <c r="H59" s="21" t="str">
        <f>IF('Sheet 0'!H59="","",'Sheet 0'!H59)</f>
        <v/>
      </c>
      <c r="I59" s="21" t="str">
        <f>IF('Sheet 0'!I59="","",'Sheet 0'!I59)</f>
        <v/>
      </c>
      <c r="J59" s="21" t="str">
        <f>IF('Sheet 0'!J59="","",'Sheet 0'!J59)</f>
        <v/>
      </c>
      <c r="K59" s="21" t="str">
        <f>IF('Sheet 0'!K59="","",'Sheet 0'!K59)</f>
        <v/>
      </c>
      <c r="L59" s="21" t="str">
        <f>IF('Sheet 0'!L59="","",'Sheet 0'!L59)</f>
        <v/>
      </c>
      <c r="M59" s="21" t="e">
        <f>IF('Sheet 0'!#REF!="","",'Sheet 0'!#REF!)</f>
        <v>#REF!</v>
      </c>
      <c r="N59" s="21" t="e">
        <f>IF('Sheet 0'!#REF!="","",'Sheet 0'!#REF!)</f>
        <v>#REF!</v>
      </c>
      <c r="O59" s="21" t="e">
        <f>IF('Sheet 0'!#REF!="","",'Sheet 0'!#REF!)</f>
        <v>#REF!</v>
      </c>
      <c r="P59" s="21" t="e">
        <f>IF('Sheet 0'!#REF!="","",'Sheet 0'!#REF!)</f>
        <v>#REF!</v>
      </c>
      <c r="Q59" s="21" t="e">
        <f>IF('Sheet 0'!#REF!="","",'Sheet 0'!#REF!)</f>
        <v>#REF!</v>
      </c>
      <c r="R59" s="21" t="str">
        <f>IF('Sheet 0'!M59="","",'Sheet 0'!M59)</f>
        <v/>
      </c>
      <c r="S59" s="26" t="str">
        <f>IF('Sheet 0'!N59="","",'Sheet 0'!N59)</f>
        <v>2"</v>
      </c>
    </row>
    <row r="60" spans="1:22" ht="12" customHeight="1" x14ac:dyDescent="0.2">
      <c r="A60" s="25" t="str">
        <f>IF('Sheet 0'!A60="","",'Sheet 0'!A60)</f>
        <v/>
      </c>
      <c r="B60" s="21" t="str">
        <f>IF('Sheet 0'!B60="","",'Sheet 0'!B60)</f>
        <v/>
      </c>
      <c r="C60" s="21">
        <f>IF('Sheet 0'!C60="","",'Sheet 0'!C60)</f>
        <v>3</v>
      </c>
      <c r="D60" s="21">
        <f>IF('Sheet 0'!D60="","",'Sheet 0'!D60)</f>
        <v>3</v>
      </c>
      <c r="E60" s="21" t="str">
        <f>IF('Sheet 0'!E60="","",'Sheet 0'!E60)</f>
        <v>3'-10"</v>
      </c>
      <c r="F60" s="21" t="str">
        <f>IF('Sheet 0'!F60="","",'Sheet 0'!F60)</f>
        <v/>
      </c>
      <c r="G60" s="21" t="str">
        <f>IF('Sheet 0'!G60="","",'Sheet 0'!G60)</f>
        <v/>
      </c>
      <c r="H60" s="21" t="str">
        <f>IF('Sheet 0'!H60="","",'Sheet 0'!H60)</f>
        <v/>
      </c>
      <c r="I60" s="21" t="str">
        <f>IF('Sheet 0'!I60="","",'Sheet 0'!I60)</f>
        <v/>
      </c>
      <c r="J60" s="21" t="str">
        <f>IF('Sheet 0'!J60="","",'Sheet 0'!J60)</f>
        <v/>
      </c>
      <c r="K60" s="21" t="str">
        <f>IF('Sheet 0'!K60="","",'Sheet 0'!K60)</f>
        <v/>
      </c>
      <c r="L60" s="21" t="str">
        <f>IF('Sheet 0'!L60="","",'Sheet 0'!L60)</f>
        <v/>
      </c>
      <c r="M60" s="21" t="e">
        <f>IF('Sheet 0'!#REF!="","",'Sheet 0'!#REF!)</f>
        <v>#REF!</v>
      </c>
      <c r="N60" s="21" t="e">
        <f>IF('Sheet 0'!#REF!="","",'Sheet 0'!#REF!)</f>
        <v>#REF!</v>
      </c>
      <c r="O60" s="21" t="e">
        <f>IF('Sheet 0'!#REF!="","",'Sheet 0'!#REF!)</f>
        <v>#REF!</v>
      </c>
      <c r="P60" s="21" t="e">
        <f>IF('Sheet 0'!#REF!="","",'Sheet 0'!#REF!)</f>
        <v>#REF!</v>
      </c>
      <c r="Q60" s="21" t="e">
        <f>IF('Sheet 0'!#REF!="","",'Sheet 0'!#REF!)</f>
        <v>#REF!</v>
      </c>
      <c r="R60" s="21" t="str">
        <f>IF('Sheet 0'!M60="","",'Sheet 0'!M60)</f>
        <v/>
      </c>
      <c r="S60" s="26" t="str">
        <f>IF('Sheet 0'!N60="","",'Sheet 0'!N60)</f>
        <v/>
      </c>
    </row>
    <row r="61" spans="1:22" ht="12" customHeight="1" x14ac:dyDescent="0.2">
      <c r="A61" s="25" t="str">
        <f>IF('Sheet 0'!A61="","",'Sheet 0'!A61)</f>
        <v>W614</v>
      </c>
      <c r="B61" s="21" t="str">
        <f>IF('Sheet 0'!B61="","",'Sheet 0'!B61)</f>
        <v/>
      </c>
      <c r="C61" s="21">
        <f>IF('Sheet 0'!C61="","",'Sheet 0'!C61)</f>
        <v>1</v>
      </c>
      <c r="D61" s="21">
        <f>IF('Sheet 0'!D61="","",'Sheet 0'!D61)</f>
        <v>1</v>
      </c>
      <c r="E61" s="21" t="str">
        <f>IF('Sheet 0'!E61="","",'Sheet 0'!E61)</f>
        <v>3'-8"</v>
      </c>
      <c r="F61" s="21" t="str">
        <f>IF('Sheet 0'!F61="","",'Sheet 0'!F61)</f>
        <v/>
      </c>
      <c r="G61" s="21" t="str">
        <f>IF('Sheet 0'!G61="","",'Sheet 0'!G61)</f>
        <v/>
      </c>
      <c r="H61" s="21" t="str">
        <f>IF('Sheet 0'!H61="","",'Sheet 0'!H61)</f>
        <v/>
      </c>
      <c r="I61" s="21" t="str">
        <f>IF('Sheet 0'!I61="","",'Sheet 0'!I61)</f>
        <v/>
      </c>
      <c r="J61" s="21" t="str">
        <f>IF('Sheet 0'!J61="","",'Sheet 0'!J61)</f>
        <v/>
      </c>
      <c r="K61" s="21" t="str">
        <f>IF('Sheet 0'!K61="","",'Sheet 0'!K61)</f>
        <v/>
      </c>
      <c r="L61" s="21" t="str">
        <f>IF('Sheet 0'!L61="","",'Sheet 0'!L61)</f>
        <v/>
      </c>
      <c r="M61" s="21" t="e">
        <f>IF('Sheet 0'!#REF!="","",'Sheet 0'!#REF!)</f>
        <v>#REF!</v>
      </c>
      <c r="N61" s="21" t="e">
        <f>IF('Sheet 0'!#REF!="","",'Sheet 0'!#REF!)</f>
        <v>#REF!</v>
      </c>
      <c r="O61" s="21" t="e">
        <f>IF('Sheet 0'!#REF!="","",'Sheet 0'!#REF!)</f>
        <v>#REF!</v>
      </c>
      <c r="P61" s="21" t="e">
        <f>IF('Sheet 0'!#REF!="","",'Sheet 0'!#REF!)</f>
        <v>#REF!</v>
      </c>
      <c r="Q61" s="21" t="e">
        <f>IF('Sheet 0'!#REF!="","",'Sheet 0'!#REF!)</f>
        <v>#REF!</v>
      </c>
      <c r="R61" s="21" t="str">
        <f>IF('Sheet 0'!M61="","",'Sheet 0'!M61)</f>
        <v/>
      </c>
      <c r="S61" s="26" t="str">
        <f>IF('Sheet 0'!N61="","",'Sheet 0'!N61)</f>
        <v/>
      </c>
    </row>
    <row r="62" spans="1:22" ht="12" customHeight="1" x14ac:dyDescent="0.2">
      <c r="A62" s="25" t="str">
        <f>IF('Sheet 0'!A62="","",'Sheet 0'!A62)</f>
        <v/>
      </c>
      <c r="B62" s="21" t="str">
        <f>IF('Sheet 0'!B62="","",'Sheet 0'!B62)</f>
        <v/>
      </c>
      <c r="C62" s="21" t="str">
        <f>IF('Sheet 0'!C62="","",'Sheet 0'!C62)</f>
        <v>SER. OF</v>
      </c>
      <c r="D62" s="21" t="str">
        <f>IF('Sheet 0'!D62="","",'Sheet 0'!D62)</f>
        <v>SER. OF</v>
      </c>
      <c r="E62" s="21" t="str">
        <f>IF('Sheet 0'!E62="","",'Sheet 0'!E62)</f>
        <v>TO</v>
      </c>
      <c r="F62" s="21">
        <f>IF('Sheet 0'!F62="","",'Sheet 0'!F62)</f>
        <v>17</v>
      </c>
      <c r="G62" s="21" t="str">
        <f>IF('Sheet 0'!G62="","",'Sheet 0'!G62)</f>
        <v>STR</v>
      </c>
      <c r="H62" s="21" t="str">
        <f>IF('Sheet 0'!H62="","",'Sheet 0'!H62)</f>
        <v/>
      </c>
      <c r="I62" s="21" t="str">
        <f>IF('Sheet 0'!I62="","",'Sheet 0'!I62)</f>
        <v/>
      </c>
      <c r="J62" s="21" t="str">
        <f>IF('Sheet 0'!J62="","",'Sheet 0'!J62)</f>
        <v/>
      </c>
      <c r="K62" s="21" t="str">
        <f>IF('Sheet 0'!K62="","",'Sheet 0'!K62)</f>
        <v/>
      </c>
      <c r="L62" s="21" t="str">
        <f>IF('Sheet 0'!L62="","",'Sheet 0'!L62)</f>
        <v/>
      </c>
      <c r="M62" s="21" t="e">
        <f>IF('Sheet 0'!#REF!="","",'Sheet 0'!#REF!)</f>
        <v>#REF!</v>
      </c>
      <c r="N62" s="21" t="e">
        <f>IF('Sheet 0'!#REF!="","",'Sheet 0'!#REF!)</f>
        <v>#REF!</v>
      </c>
      <c r="O62" s="21" t="e">
        <f>IF('Sheet 0'!#REF!="","",'Sheet 0'!#REF!)</f>
        <v>#REF!</v>
      </c>
      <c r="P62" s="21" t="e">
        <f>IF('Sheet 0'!#REF!="","",'Sheet 0'!#REF!)</f>
        <v>#REF!</v>
      </c>
      <c r="Q62" s="21" t="e">
        <f>IF('Sheet 0'!#REF!="","",'Sheet 0'!#REF!)</f>
        <v>#REF!</v>
      </c>
      <c r="R62" s="21" t="str">
        <f>IF('Sheet 0'!M62="","",'Sheet 0'!M62)</f>
        <v/>
      </c>
      <c r="S62" s="26" t="str">
        <f>IF('Sheet 0'!N62="","",'Sheet 0'!N62)</f>
        <v>2"</v>
      </c>
    </row>
    <row r="63" spans="1:22" ht="12" customHeight="1" x14ac:dyDescent="0.2">
      <c r="A63" s="25" t="str">
        <f>IF('Sheet 0'!A63="","",'Sheet 0'!A63)</f>
        <v/>
      </c>
      <c r="B63" s="21" t="str">
        <f>IF('Sheet 0'!B63="","",'Sheet 0'!B63)</f>
        <v/>
      </c>
      <c r="C63" s="21">
        <f>IF('Sheet 0'!C63="","",'Sheet 0'!C63)</f>
        <v>3</v>
      </c>
      <c r="D63" s="21">
        <f>IF('Sheet 0'!D63="","",'Sheet 0'!D63)</f>
        <v>3</v>
      </c>
      <c r="E63" s="21" t="str">
        <f>IF('Sheet 0'!E63="","",'Sheet 0'!E63)</f>
        <v>4'-0"</v>
      </c>
      <c r="F63" s="21" t="str">
        <f>IF('Sheet 0'!F63="","",'Sheet 0'!F63)</f>
        <v/>
      </c>
      <c r="G63" s="21" t="str">
        <f>IF('Sheet 0'!G63="","",'Sheet 0'!G63)</f>
        <v/>
      </c>
      <c r="H63" s="21" t="str">
        <f>IF('Sheet 0'!H63="","",'Sheet 0'!H63)</f>
        <v/>
      </c>
      <c r="I63" s="21" t="str">
        <f>IF('Sheet 0'!I63="","",'Sheet 0'!I63)</f>
        <v/>
      </c>
      <c r="J63" s="21" t="str">
        <f>IF('Sheet 0'!J63="","",'Sheet 0'!J63)</f>
        <v/>
      </c>
      <c r="K63" s="21" t="str">
        <f>IF('Sheet 0'!K63="","",'Sheet 0'!K63)</f>
        <v/>
      </c>
      <c r="L63" s="21" t="str">
        <f>IF('Sheet 0'!L63="","",'Sheet 0'!L63)</f>
        <v/>
      </c>
      <c r="M63" s="21" t="e">
        <f>IF('Sheet 0'!#REF!="","",'Sheet 0'!#REF!)</f>
        <v>#REF!</v>
      </c>
      <c r="N63" s="21" t="e">
        <f>IF('Sheet 0'!#REF!="","",'Sheet 0'!#REF!)</f>
        <v>#REF!</v>
      </c>
      <c r="O63" s="21" t="e">
        <f>IF('Sheet 0'!#REF!="","",'Sheet 0'!#REF!)</f>
        <v>#REF!</v>
      </c>
      <c r="P63" s="21" t="e">
        <f>IF('Sheet 0'!#REF!="","",'Sheet 0'!#REF!)</f>
        <v>#REF!</v>
      </c>
      <c r="Q63" s="21" t="e">
        <f>IF('Sheet 0'!#REF!="","",'Sheet 0'!#REF!)</f>
        <v>#REF!</v>
      </c>
      <c r="R63" s="21" t="str">
        <f>IF('Sheet 0'!M63="","",'Sheet 0'!M63)</f>
        <v/>
      </c>
      <c r="S63" s="26" t="str">
        <f>IF('Sheet 0'!N63="","",'Sheet 0'!N63)</f>
        <v/>
      </c>
    </row>
    <row r="64" spans="1:22" ht="12" customHeight="1" x14ac:dyDescent="0.2">
      <c r="A64" s="25" t="str">
        <f>IF('Sheet 0'!A64="","",'Sheet 0'!A64)</f>
        <v>W615</v>
      </c>
      <c r="B64" s="21">
        <f>IF('Sheet 0'!B64="","",'Sheet 0'!B64)</f>
        <v>5</v>
      </c>
      <c r="C64" s="21" t="str">
        <f>IF('Sheet 0'!C64="","",'Sheet 0'!C64)</f>
        <v/>
      </c>
      <c r="D64" s="21">
        <f>IF('Sheet 0'!D64="","",'Sheet 0'!D64)</f>
        <v>5</v>
      </c>
      <c r="E64" s="21" t="str">
        <f>IF('Sheet 0'!E64="","",'Sheet 0'!E64)</f>
        <v>10'-3"</v>
      </c>
      <c r="F64" s="21">
        <f>IF('Sheet 0'!F64="","",'Sheet 0'!F64)</f>
        <v>77</v>
      </c>
      <c r="G64" s="21" t="str">
        <f>IF('Sheet 0'!G64="","",'Sheet 0'!G64)</f>
        <v>STR</v>
      </c>
      <c r="H64" s="21" t="str">
        <f>IF('Sheet 0'!H64="","",'Sheet 0'!H64)</f>
        <v/>
      </c>
      <c r="I64" s="21" t="str">
        <f>IF('Sheet 0'!I64="","",'Sheet 0'!I64)</f>
        <v/>
      </c>
      <c r="J64" s="21" t="str">
        <f>IF('Sheet 0'!J64="","",'Sheet 0'!J64)</f>
        <v/>
      </c>
      <c r="K64" s="21" t="str">
        <f>IF('Sheet 0'!K64="","",'Sheet 0'!K64)</f>
        <v/>
      </c>
      <c r="L64" s="21" t="str">
        <f>IF('Sheet 0'!L64="","",'Sheet 0'!L64)</f>
        <v/>
      </c>
      <c r="M64" s="21" t="e">
        <f>IF('Sheet 0'!#REF!="","",'Sheet 0'!#REF!)</f>
        <v>#REF!</v>
      </c>
      <c r="N64" s="21" t="e">
        <f>IF('Sheet 0'!#REF!="","",'Sheet 0'!#REF!)</f>
        <v>#REF!</v>
      </c>
      <c r="O64" s="21" t="e">
        <f>IF('Sheet 0'!#REF!="","",'Sheet 0'!#REF!)</f>
        <v>#REF!</v>
      </c>
      <c r="P64" s="21" t="e">
        <f>IF('Sheet 0'!#REF!="","",'Sheet 0'!#REF!)</f>
        <v>#REF!</v>
      </c>
      <c r="Q64" s="21" t="e">
        <f>IF('Sheet 0'!#REF!="","",'Sheet 0'!#REF!)</f>
        <v>#REF!</v>
      </c>
      <c r="R64" s="21" t="str">
        <f>IF('Sheet 0'!M64="","",'Sheet 0'!M64)</f>
        <v/>
      </c>
      <c r="S64" s="26" t="str">
        <f>IF('Sheet 0'!N64="","",'Sheet 0'!N64)</f>
        <v/>
      </c>
    </row>
    <row r="65" spans="1:19" ht="12" customHeight="1" x14ac:dyDescent="0.2">
      <c r="A65" s="25" t="str">
        <f>IF('Sheet 0'!A65="","",'Sheet 0'!A65)</f>
        <v>W616</v>
      </c>
      <c r="B65" s="21">
        <f>IF('Sheet 0'!B65="","",'Sheet 0'!B65)</f>
        <v>5</v>
      </c>
      <c r="C65" s="21" t="str">
        <f>IF('Sheet 0'!C65="","",'Sheet 0'!C65)</f>
        <v/>
      </c>
      <c r="D65" s="21">
        <f>IF('Sheet 0'!D65="","",'Sheet 0'!D65)</f>
        <v>5</v>
      </c>
      <c r="E65" s="21" t="str">
        <f>IF('Sheet 0'!E65="","",'Sheet 0'!E65)</f>
        <v>10'-5"</v>
      </c>
      <c r="F65" s="21">
        <f>IF('Sheet 0'!F65="","",'Sheet 0'!F65)</f>
        <v>78</v>
      </c>
      <c r="G65" s="21" t="str">
        <f>IF('Sheet 0'!G65="","",'Sheet 0'!G65)</f>
        <v>STR</v>
      </c>
      <c r="H65" s="21" t="str">
        <f>IF('Sheet 0'!H65="","",'Sheet 0'!H65)</f>
        <v/>
      </c>
      <c r="I65" s="21" t="str">
        <f>IF('Sheet 0'!I65="","",'Sheet 0'!I65)</f>
        <v/>
      </c>
      <c r="J65" s="21" t="str">
        <f>IF('Sheet 0'!J65="","",'Sheet 0'!J65)</f>
        <v/>
      </c>
      <c r="K65" s="21" t="str">
        <f>IF('Sheet 0'!K65="","",'Sheet 0'!K65)</f>
        <v/>
      </c>
      <c r="L65" s="21" t="str">
        <f>IF('Sheet 0'!L65="","",'Sheet 0'!L65)</f>
        <v/>
      </c>
      <c r="M65" s="21" t="e">
        <f>IF('Sheet 0'!#REF!="","",'Sheet 0'!#REF!)</f>
        <v>#REF!</v>
      </c>
      <c r="N65" s="21" t="e">
        <f>IF('Sheet 0'!#REF!="","",'Sheet 0'!#REF!)</f>
        <v>#REF!</v>
      </c>
      <c r="O65" s="21" t="e">
        <f>IF('Sheet 0'!#REF!="","",'Sheet 0'!#REF!)</f>
        <v>#REF!</v>
      </c>
      <c r="P65" s="21" t="e">
        <f>IF('Sheet 0'!#REF!="","",'Sheet 0'!#REF!)</f>
        <v>#REF!</v>
      </c>
      <c r="Q65" s="21" t="e">
        <f>IF('Sheet 0'!#REF!="","",'Sheet 0'!#REF!)</f>
        <v>#REF!</v>
      </c>
      <c r="R65" s="21" t="str">
        <f>IF('Sheet 0'!M65="","",'Sheet 0'!M65)</f>
        <v/>
      </c>
      <c r="S65" s="26" t="str">
        <f>IF('Sheet 0'!N65="","",'Sheet 0'!N65)</f>
        <v/>
      </c>
    </row>
    <row r="66" spans="1:19" ht="12" customHeight="1" x14ac:dyDescent="0.2">
      <c r="A66" s="25" t="str">
        <f>IF('Sheet 0'!A66="","",'Sheet 0'!A66)</f>
        <v>W617</v>
      </c>
      <c r="B66" s="21" t="str">
        <f>IF('Sheet 0'!B66="","",'Sheet 0'!B66)</f>
        <v/>
      </c>
      <c r="C66" s="21">
        <f>IF('Sheet 0'!C66="","",'Sheet 0'!C66)</f>
        <v>5</v>
      </c>
      <c r="D66" s="21">
        <f>IF('Sheet 0'!D66="","",'Sheet 0'!D66)</f>
        <v>5</v>
      </c>
      <c r="E66" s="21" t="str">
        <f>IF('Sheet 0'!E66="","",'Sheet 0'!E66)</f>
        <v>9'-5"</v>
      </c>
      <c r="F66" s="21">
        <f>IF('Sheet 0'!F66="","",'Sheet 0'!F66)</f>
        <v>71</v>
      </c>
      <c r="G66" s="21" t="str">
        <f>IF('Sheet 0'!G66="","",'Sheet 0'!G66)</f>
        <v>STR</v>
      </c>
      <c r="H66" s="21" t="str">
        <f>IF('Sheet 0'!H66="","",'Sheet 0'!H66)</f>
        <v/>
      </c>
      <c r="I66" s="21" t="str">
        <f>IF('Sheet 0'!I66="","",'Sheet 0'!I66)</f>
        <v/>
      </c>
      <c r="J66" s="21" t="str">
        <f>IF('Sheet 0'!J66="","",'Sheet 0'!J66)</f>
        <v/>
      </c>
      <c r="K66" s="21" t="str">
        <f>IF('Sheet 0'!K66="","",'Sheet 0'!K66)</f>
        <v/>
      </c>
      <c r="L66" s="21" t="str">
        <f>IF('Sheet 0'!L66="","",'Sheet 0'!L66)</f>
        <v/>
      </c>
      <c r="M66" s="21" t="e">
        <f>IF('Sheet 0'!#REF!="","",'Sheet 0'!#REF!)</f>
        <v>#REF!</v>
      </c>
      <c r="N66" s="21" t="e">
        <f>IF('Sheet 0'!#REF!="","",'Sheet 0'!#REF!)</f>
        <v>#REF!</v>
      </c>
      <c r="O66" s="21" t="e">
        <f>IF('Sheet 0'!#REF!="","",'Sheet 0'!#REF!)</f>
        <v>#REF!</v>
      </c>
      <c r="P66" s="21" t="e">
        <f>IF('Sheet 0'!#REF!="","",'Sheet 0'!#REF!)</f>
        <v>#REF!</v>
      </c>
      <c r="Q66" s="21" t="e">
        <f>IF('Sheet 0'!#REF!="","",'Sheet 0'!#REF!)</f>
        <v>#REF!</v>
      </c>
      <c r="R66" s="21" t="str">
        <f>IF('Sheet 0'!M66="","",'Sheet 0'!M66)</f>
        <v/>
      </c>
      <c r="S66" s="26" t="str">
        <f>IF('Sheet 0'!N66="","",'Sheet 0'!N66)</f>
        <v/>
      </c>
    </row>
    <row r="67" spans="1:19" ht="12" customHeight="1" x14ac:dyDescent="0.2">
      <c r="A67" s="25" t="str">
        <f>IF('Sheet 0'!A67="","",'Sheet 0'!A67)</f>
        <v>W618</v>
      </c>
      <c r="B67" s="21" t="str">
        <f>IF('Sheet 0'!B67="","",'Sheet 0'!B67)</f>
        <v/>
      </c>
      <c r="C67" s="21">
        <f>IF('Sheet 0'!C67="","",'Sheet 0'!C67)</f>
        <v>5</v>
      </c>
      <c r="D67" s="21">
        <f>IF('Sheet 0'!D67="","",'Sheet 0'!D67)</f>
        <v>5</v>
      </c>
      <c r="E67" s="21" t="str">
        <f>IF('Sheet 0'!E67="","",'Sheet 0'!E67)</f>
        <v>9'-7"</v>
      </c>
      <c r="F67" s="21">
        <f>IF('Sheet 0'!F67="","",'Sheet 0'!F67)</f>
        <v>72</v>
      </c>
      <c r="G67" s="21" t="str">
        <f>IF('Sheet 0'!G67="","",'Sheet 0'!G67)</f>
        <v>STR</v>
      </c>
      <c r="H67" s="21" t="str">
        <f>IF('Sheet 0'!H67="","",'Sheet 0'!H67)</f>
        <v/>
      </c>
      <c r="I67" s="21" t="str">
        <f>IF('Sheet 0'!I67="","",'Sheet 0'!I67)</f>
        <v/>
      </c>
      <c r="J67" s="21" t="str">
        <f>IF('Sheet 0'!J67="","",'Sheet 0'!J67)</f>
        <v/>
      </c>
      <c r="K67" s="21" t="str">
        <f>IF('Sheet 0'!K67="","",'Sheet 0'!K67)</f>
        <v/>
      </c>
      <c r="L67" s="21" t="str">
        <f>IF('Sheet 0'!L67="","",'Sheet 0'!L67)</f>
        <v/>
      </c>
      <c r="M67" s="21" t="e">
        <f>IF('Sheet 0'!#REF!="","",'Sheet 0'!#REF!)</f>
        <v>#REF!</v>
      </c>
      <c r="N67" s="21" t="e">
        <f>IF('Sheet 0'!#REF!="","",'Sheet 0'!#REF!)</f>
        <v>#REF!</v>
      </c>
      <c r="O67" s="21" t="e">
        <f>IF('Sheet 0'!#REF!="","",'Sheet 0'!#REF!)</f>
        <v>#REF!</v>
      </c>
      <c r="P67" s="21" t="e">
        <f>IF('Sheet 0'!#REF!="","",'Sheet 0'!#REF!)</f>
        <v>#REF!</v>
      </c>
      <c r="Q67" s="21" t="e">
        <f>IF('Sheet 0'!#REF!="","",'Sheet 0'!#REF!)</f>
        <v>#REF!</v>
      </c>
      <c r="R67" s="21" t="str">
        <f>IF('Sheet 0'!M67="","",'Sheet 0'!M67)</f>
        <v/>
      </c>
      <c r="S67" s="26" t="str">
        <f>IF('Sheet 0'!N67="","",'Sheet 0'!N67)</f>
        <v/>
      </c>
    </row>
    <row r="68" spans="1:19" ht="12" customHeight="1" x14ac:dyDescent="0.2">
      <c r="A68" s="25" t="str">
        <f>IF('Sheet 0'!A68="","",'Sheet 0'!A68)</f>
        <v>W619</v>
      </c>
      <c r="B68" s="21">
        <f>IF('Sheet 0'!B68="","",'Sheet 0'!B68)</f>
        <v>5</v>
      </c>
      <c r="C68" s="21" t="str">
        <f>IF('Sheet 0'!C68="","",'Sheet 0'!C68)</f>
        <v/>
      </c>
      <c r="D68" s="21">
        <f>IF('Sheet 0'!D68="","",'Sheet 0'!D68)</f>
        <v>5</v>
      </c>
      <c r="E68" s="21" t="str">
        <f>IF('Sheet 0'!E68="","",'Sheet 0'!E68)</f>
        <v>10'-2"</v>
      </c>
      <c r="F68" s="21">
        <f>IF('Sheet 0'!F68="","",'Sheet 0'!F68)</f>
        <v>76</v>
      </c>
      <c r="G68" s="21" t="str">
        <f>IF('Sheet 0'!G68="","",'Sheet 0'!G68)</f>
        <v>STR</v>
      </c>
      <c r="H68" s="21" t="str">
        <f>IF('Sheet 0'!H68="","",'Sheet 0'!H68)</f>
        <v/>
      </c>
      <c r="I68" s="21" t="str">
        <f>IF('Sheet 0'!I68="","",'Sheet 0'!I68)</f>
        <v/>
      </c>
      <c r="J68" s="21" t="str">
        <f>IF('Sheet 0'!J68="","",'Sheet 0'!J68)</f>
        <v/>
      </c>
      <c r="K68" s="21" t="str">
        <f>IF('Sheet 0'!K68="","",'Sheet 0'!K68)</f>
        <v/>
      </c>
      <c r="L68" s="21" t="str">
        <f>IF('Sheet 0'!L68="","",'Sheet 0'!L68)</f>
        <v/>
      </c>
      <c r="M68" s="21" t="e">
        <f>IF('Sheet 0'!#REF!="","",'Sheet 0'!#REF!)</f>
        <v>#REF!</v>
      </c>
      <c r="N68" s="21" t="e">
        <f>IF('Sheet 0'!#REF!="","",'Sheet 0'!#REF!)</f>
        <v>#REF!</v>
      </c>
      <c r="O68" s="21" t="e">
        <f>IF('Sheet 0'!#REF!="","",'Sheet 0'!#REF!)</f>
        <v>#REF!</v>
      </c>
      <c r="P68" s="21" t="e">
        <f>IF('Sheet 0'!#REF!="","",'Sheet 0'!#REF!)</f>
        <v>#REF!</v>
      </c>
      <c r="Q68" s="21" t="e">
        <f>IF('Sheet 0'!#REF!="","",'Sheet 0'!#REF!)</f>
        <v>#REF!</v>
      </c>
      <c r="R68" s="21" t="str">
        <f>IF('Sheet 0'!M68="","",'Sheet 0'!M68)</f>
        <v/>
      </c>
      <c r="S68" s="26" t="str">
        <f>IF('Sheet 0'!N68="","",'Sheet 0'!N68)</f>
        <v/>
      </c>
    </row>
    <row r="69" spans="1:19" ht="12" customHeight="1" x14ac:dyDescent="0.2">
      <c r="A69" s="25" t="str">
        <f>IF('Sheet 0'!A69="","",'Sheet 0'!A69)</f>
        <v>W620</v>
      </c>
      <c r="B69" s="21">
        <f>IF('Sheet 0'!B69="","",'Sheet 0'!B69)</f>
        <v>5</v>
      </c>
      <c r="C69" s="21" t="str">
        <f>IF('Sheet 0'!C69="","",'Sheet 0'!C69)</f>
        <v/>
      </c>
      <c r="D69" s="21">
        <f>IF('Sheet 0'!D69="","",'Sheet 0'!D69)</f>
        <v>5</v>
      </c>
      <c r="E69" s="21" t="str">
        <f>IF('Sheet 0'!E69="","",'Sheet 0'!E69)</f>
        <v>10'-4"</v>
      </c>
      <c r="F69" s="21">
        <f>IF('Sheet 0'!F69="","",'Sheet 0'!F69)</f>
        <v>78</v>
      </c>
      <c r="G69" s="21" t="str">
        <f>IF('Sheet 0'!G69="","",'Sheet 0'!G69)</f>
        <v>STR</v>
      </c>
      <c r="H69" s="21" t="str">
        <f>IF('Sheet 0'!H69="","",'Sheet 0'!H69)</f>
        <v/>
      </c>
      <c r="I69" s="21" t="str">
        <f>IF('Sheet 0'!I69="","",'Sheet 0'!I69)</f>
        <v/>
      </c>
      <c r="J69" s="21" t="str">
        <f>IF('Sheet 0'!J69="","",'Sheet 0'!J69)</f>
        <v/>
      </c>
      <c r="K69" s="21" t="str">
        <f>IF('Sheet 0'!K69="","",'Sheet 0'!K69)</f>
        <v/>
      </c>
      <c r="L69" s="21" t="str">
        <f>IF('Sheet 0'!L69="","",'Sheet 0'!L69)</f>
        <v/>
      </c>
      <c r="M69" s="21" t="e">
        <f>IF('Sheet 0'!#REF!="","",'Sheet 0'!#REF!)</f>
        <v>#REF!</v>
      </c>
      <c r="N69" s="21" t="e">
        <f>IF('Sheet 0'!#REF!="","",'Sheet 0'!#REF!)</f>
        <v>#REF!</v>
      </c>
      <c r="O69" s="21" t="e">
        <f>IF('Sheet 0'!#REF!="","",'Sheet 0'!#REF!)</f>
        <v>#REF!</v>
      </c>
      <c r="P69" s="21" t="e">
        <f>IF('Sheet 0'!#REF!="","",'Sheet 0'!#REF!)</f>
        <v>#REF!</v>
      </c>
      <c r="Q69" s="21" t="e">
        <f>IF('Sheet 0'!#REF!="","",'Sheet 0'!#REF!)</f>
        <v>#REF!</v>
      </c>
      <c r="R69" s="21" t="str">
        <f>IF('Sheet 0'!M69="","",'Sheet 0'!M69)</f>
        <v/>
      </c>
      <c r="S69" s="26" t="str">
        <f>IF('Sheet 0'!N69="","",'Sheet 0'!N69)</f>
        <v/>
      </c>
    </row>
    <row r="70" spans="1:19" ht="12" customHeight="1" x14ac:dyDescent="0.2">
      <c r="A70" s="25" t="str">
        <f>IF('Sheet 0'!A70="","",'Sheet 0'!A70)</f>
        <v>W621</v>
      </c>
      <c r="B70" s="21" t="str">
        <f>IF('Sheet 0'!B70="","",'Sheet 0'!B70)</f>
        <v/>
      </c>
      <c r="C70" s="21">
        <f>IF('Sheet 0'!C70="","",'Sheet 0'!C70)</f>
        <v>5</v>
      </c>
      <c r="D70" s="21">
        <f>IF('Sheet 0'!D70="","",'Sheet 0'!D70)</f>
        <v>5</v>
      </c>
      <c r="E70" s="21" t="str">
        <f>IF('Sheet 0'!E70="","",'Sheet 0'!E70)</f>
        <v>9'-4"</v>
      </c>
      <c r="F70" s="21">
        <f>IF('Sheet 0'!F70="","",'Sheet 0'!F70)</f>
        <v>70</v>
      </c>
      <c r="G70" s="21" t="str">
        <f>IF('Sheet 0'!G70="","",'Sheet 0'!G70)</f>
        <v>STR</v>
      </c>
      <c r="H70" s="21" t="str">
        <f>IF('Sheet 0'!H70="","",'Sheet 0'!H70)</f>
        <v/>
      </c>
      <c r="I70" s="21" t="str">
        <f>IF('Sheet 0'!I70="","",'Sheet 0'!I70)</f>
        <v/>
      </c>
      <c r="J70" s="21" t="str">
        <f>IF('Sheet 0'!J70="","",'Sheet 0'!J70)</f>
        <v/>
      </c>
      <c r="K70" s="21" t="str">
        <f>IF('Sheet 0'!K70="","",'Sheet 0'!K70)</f>
        <v/>
      </c>
      <c r="L70" s="21" t="str">
        <f>IF('Sheet 0'!L70="","",'Sheet 0'!L70)</f>
        <v/>
      </c>
      <c r="M70" s="21" t="e">
        <f>IF('Sheet 0'!#REF!="","",'Sheet 0'!#REF!)</f>
        <v>#REF!</v>
      </c>
      <c r="N70" s="21" t="e">
        <f>IF('Sheet 0'!#REF!="","",'Sheet 0'!#REF!)</f>
        <v>#REF!</v>
      </c>
      <c r="O70" s="21" t="e">
        <f>IF('Sheet 0'!#REF!="","",'Sheet 0'!#REF!)</f>
        <v>#REF!</v>
      </c>
      <c r="P70" s="21" t="e">
        <f>IF('Sheet 0'!#REF!="","",'Sheet 0'!#REF!)</f>
        <v>#REF!</v>
      </c>
      <c r="Q70" s="21" t="e">
        <f>IF('Sheet 0'!#REF!="","",'Sheet 0'!#REF!)</f>
        <v>#REF!</v>
      </c>
      <c r="R70" s="21" t="str">
        <f>IF('Sheet 0'!M70="","",'Sheet 0'!M70)</f>
        <v/>
      </c>
      <c r="S70" s="26" t="str">
        <f>IF('Sheet 0'!N70="","",'Sheet 0'!N70)</f>
        <v/>
      </c>
    </row>
    <row r="71" spans="1:19" ht="12" customHeight="1" x14ac:dyDescent="0.2">
      <c r="A71" s="25" t="str">
        <f>IF('Sheet 0'!A71="","",'Sheet 0'!A71)</f>
        <v>W622</v>
      </c>
      <c r="B71" s="21" t="str">
        <f>IF('Sheet 0'!B71="","",'Sheet 0'!B71)</f>
        <v/>
      </c>
      <c r="C71" s="21">
        <f>IF('Sheet 0'!C71="","",'Sheet 0'!C71)</f>
        <v>5</v>
      </c>
      <c r="D71" s="21">
        <f>IF('Sheet 0'!D71="","",'Sheet 0'!D71)</f>
        <v>5</v>
      </c>
      <c r="E71" s="21" t="str">
        <f>IF('Sheet 0'!E71="","",'Sheet 0'!E71)</f>
        <v>9'-6"</v>
      </c>
      <c r="F71" s="21">
        <f>IF('Sheet 0'!F71="","",'Sheet 0'!F71)</f>
        <v>71</v>
      </c>
      <c r="G71" s="21" t="str">
        <f>IF('Sheet 0'!G71="","",'Sheet 0'!G71)</f>
        <v>STR</v>
      </c>
      <c r="H71" s="21" t="str">
        <f>IF('Sheet 0'!H71="","",'Sheet 0'!H71)</f>
        <v/>
      </c>
      <c r="I71" s="21" t="str">
        <f>IF('Sheet 0'!I71="","",'Sheet 0'!I71)</f>
        <v/>
      </c>
      <c r="J71" s="21" t="str">
        <f>IF('Sheet 0'!J71="","",'Sheet 0'!J71)</f>
        <v/>
      </c>
      <c r="K71" s="21" t="str">
        <f>IF('Sheet 0'!K71="","",'Sheet 0'!K71)</f>
        <v/>
      </c>
      <c r="L71" s="21" t="str">
        <f>IF('Sheet 0'!L71="","",'Sheet 0'!L71)</f>
        <v/>
      </c>
      <c r="M71" s="21" t="e">
        <f>IF('Sheet 0'!#REF!="","",'Sheet 0'!#REF!)</f>
        <v>#REF!</v>
      </c>
      <c r="N71" s="21" t="e">
        <f>IF('Sheet 0'!#REF!="","",'Sheet 0'!#REF!)</f>
        <v>#REF!</v>
      </c>
      <c r="O71" s="21" t="e">
        <f>IF('Sheet 0'!#REF!="","",'Sheet 0'!#REF!)</f>
        <v>#REF!</v>
      </c>
      <c r="P71" s="21" t="e">
        <f>IF('Sheet 0'!#REF!="","",'Sheet 0'!#REF!)</f>
        <v>#REF!</v>
      </c>
      <c r="Q71" s="21" t="e">
        <f>IF('Sheet 0'!#REF!="","",'Sheet 0'!#REF!)</f>
        <v>#REF!</v>
      </c>
      <c r="R71" s="21" t="str">
        <f>IF('Sheet 0'!M71="","",'Sheet 0'!M71)</f>
        <v/>
      </c>
      <c r="S71" s="26" t="str">
        <f>IF('Sheet 0'!N71="","",'Sheet 0'!N71)</f>
        <v/>
      </c>
    </row>
    <row r="72" spans="1:19" ht="12" customHeight="1" x14ac:dyDescent="0.2">
      <c r="A72" s="25" t="str">
        <f>IF('Sheet 0'!A72="","",'Sheet 0'!A72)</f>
        <v>W623</v>
      </c>
      <c r="B72" s="21">
        <f>IF('Sheet 0'!B72="","",'Sheet 0'!B72)</f>
        <v>1</v>
      </c>
      <c r="C72" s="21" t="str">
        <f>IF('Sheet 0'!C72="","",'Sheet 0'!C72)</f>
        <v/>
      </c>
      <c r="D72" s="21">
        <f>IF('Sheet 0'!D72="","",'Sheet 0'!D72)</f>
        <v>1</v>
      </c>
      <c r="E72" s="21" t="str">
        <f>IF('Sheet 0'!E72="","",'Sheet 0'!E72)</f>
        <v>5'-0"</v>
      </c>
      <c r="F72" s="21">
        <f>IF('Sheet 0'!F72="","",'Sheet 0'!F72)</f>
        <v>8</v>
      </c>
      <c r="G72" s="21" t="str">
        <f>IF('Sheet 0'!G72="","",'Sheet 0'!G72)</f>
        <v>STR</v>
      </c>
      <c r="H72" s="21" t="str">
        <f>IF('Sheet 0'!H72="","",'Sheet 0'!H72)</f>
        <v/>
      </c>
      <c r="I72" s="21" t="str">
        <f>IF('Sheet 0'!I72="","",'Sheet 0'!I72)</f>
        <v/>
      </c>
      <c r="J72" s="21" t="str">
        <f>IF('Sheet 0'!J72="","",'Sheet 0'!J72)</f>
        <v/>
      </c>
      <c r="K72" s="21" t="str">
        <f>IF('Sheet 0'!K72="","",'Sheet 0'!K72)</f>
        <v/>
      </c>
      <c r="L72" s="21" t="str">
        <f>IF('Sheet 0'!L72="","",'Sheet 0'!L72)</f>
        <v/>
      </c>
      <c r="M72" s="21" t="e">
        <f>IF('Sheet 0'!#REF!="","",'Sheet 0'!#REF!)</f>
        <v>#REF!</v>
      </c>
      <c r="N72" s="21" t="e">
        <f>IF('Sheet 0'!#REF!="","",'Sheet 0'!#REF!)</f>
        <v>#REF!</v>
      </c>
      <c r="O72" s="21" t="e">
        <f>IF('Sheet 0'!#REF!="","",'Sheet 0'!#REF!)</f>
        <v>#REF!</v>
      </c>
      <c r="P72" s="21" t="e">
        <f>IF('Sheet 0'!#REF!="","",'Sheet 0'!#REF!)</f>
        <v>#REF!</v>
      </c>
      <c r="Q72" s="21" t="e">
        <f>IF('Sheet 0'!#REF!="","",'Sheet 0'!#REF!)</f>
        <v>#REF!</v>
      </c>
      <c r="R72" s="21" t="str">
        <f>IF('Sheet 0'!M72="","",'Sheet 0'!M72)</f>
        <v/>
      </c>
      <c r="S72" s="26" t="str">
        <f>IF('Sheet 0'!N72="","",'Sheet 0'!N72)</f>
        <v/>
      </c>
    </row>
    <row r="73" spans="1:19" ht="12" customHeight="1" x14ac:dyDescent="0.2">
      <c r="A73" s="25" t="str">
        <f>IF('Sheet 0'!A73="","",'Sheet 0'!A73)</f>
        <v>W624</v>
      </c>
      <c r="B73" s="21">
        <f>IF('Sheet 0'!B73="","",'Sheet 0'!B73)</f>
        <v>1</v>
      </c>
      <c r="C73" s="21" t="str">
        <f>IF('Sheet 0'!C73="","",'Sheet 0'!C73)</f>
        <v/>
      </c>
      <c r="D73" s="21">
        <f>IF('Sheet 0'!D73="","",'Sheet 0'!D73)</f>
        <v>1</v>
      </c>
      <c r="E73" s="21" t="str">
        <f>IF('Sheet 0'!E73="","",'Sheet 0'!E73)</f>
        <v>5'-2"</v>
      </c>
      <c r="F73" s="21">
        <f>IF('Sheet 0'!F73="","",'Sheet 0'!F73)</f>
        <v>8</v>
      </c>
      <c r="G73" s="21" t="str">
        <f>IF('Sheet 0'!G73="","",'Sheet 0'!G73)</f>
        <v>STR</v>
      </c>
      <c r="H73" s="21" t="str">
        <f>IF('Sheet 0'!H73="","",'Sheet 0'!H73)</f>
        <v/>
      </c>
      <c r="I73" s="21" t="str">
        <f>IF('Sheet 0'!I73="","",'Sheet 0'!I73)</f>
        <v/>
      </c>
      <c r="J73" s="21" t="str">
        <f>IF('Sheet 0'!J73="","",'Sheet 0'!J73)</f>
        <v/>
      </c>
      <c r="K73" s="21" t="str">
        <f>IF('Sheet 0'!K73="","",'Sheet 0'!K73)</f>
        <v/>
      </c>
      <c r="L73" s="21" t="str">
        <f>IF('Sheet 0'!L73="","",'Sheet 0'!L73)</f>
        <v/>
      </c>
      <c r="M73" s="21" t="e">
        <f>IF('Sheet 0'!#REF!="","",'Sheet 0'!#REF!)</f>
        <v>#REF!</v>
      </c>
      <c r="N73" s="21" t="e">
        <f>IF('Sheet 0'!#REF!="","",'Sheet 0'!#REF!)</f>
        <v>#REF!</v>
      </c>
      <c r="O73" s="21" t="e">
        <f>IF('Sheet 0'!#REF!="","",'Sheet 0'!#REF!)</f>
        <v>#REF!</v>
      </c>
      <c r="P73" s="21" t="e">
        <f>IF('Sheet 0'!#REF!="","",'Sheet 0'!#REF!)</f>
        <v>#REF!</v>
      </c>
      <c r="Q73" s="21" t="e">
        <f>IF('Sheet 0'!#REF!="","",'Sheet 0'!#REF!)</f>
        <v>#REF!</v>
      </c>
      <c r="R73" s="21" t="str">
        <f>IF('Sheet 0'!M73="","",'Sheet 0'!M73)</f>
        <v/>
      </c>
      <c r="S73" s="26" t="str">
        <f>IF('Sheet 0'!N73="","",'Sheet 0'!N73)</f>
        <v/>
      </c>
    </row>
    <row r="74" spans="1:19" ht="12" customHeight="1" x14ac:dyDescent="0.2">
      <c r="A74" s="25" t="str">
        <f>IF('Sheet 0'!A74="","",'Sheet 0'!A74)</f>
        <v>W625</v>
      </c>
      <c r="B74" s="21" t="str">
        <f>IF('Sheet 0'!B74="","",'Sheet 0'!B74)</f>
        <v/>
      </c>
      <c r="C74" s="21">
        <f>IF('Sheet 0'!C74="","",'Sheet 0'!C74)</f>
        <v>1</v>
      </c>
      <c r="D74" s="21">
        <f>IF('Sheet 0'!D74="","",'Sheet 0'!D74)</f>
        <v>1</v>
      </c>
      <c r="E74" s="21" t="str">
        <f>IF('Sheet 0'!E74="","",'Sheet 0'!E74)</f>
        <v>4'-6"</v>
      </c>
      <c r="F74" s="21">
        <f>IF('Sheet 0'!F74="","",'Sheet 0'!F74)</f>
        <v>7</v>
      </c>
      <c r="G74" s="21" t="str">
        <f>IF('Sheet 0'!G74="","",'Sheet 0'!G74)</f>
        <v>STR</v>
      </c>
      <c r="H74" s="21" t="str">
        <f>IF('Sheet 0'!H74="","",'Sheet 0'!H74)</f>
        <v/>
      </c>
      <c r="I74" s="21" t="str">
        <f>IF('Sheet 0'!I74="","",'Sheet 0'!I74)</f>
        <v/>
      </c>
      <c r="J74" s="21" t="str">
        <f>IF('Sheet 0'!J74="","",'Sheet 0'!J74)</f>
        <v/>
      </c>
      <c r="K74" s="21" t="str">
        <f>IF('Sheet 0'!K74="","",'Sheet 0'!K74)</f>
        <v/>
      </c>
      <c r="L74" s="21" t="str">
        <f>IF('Sheet 0'!L74="","",'Sheet 0'!L74)</f>
        <v/>
      </c>
      <c r="M74" s="21" t="e">
        <f>IF('Sheet 0'!#REF!="","",'Sheet 0'!#REF!)</f>
        <v>#REF!</v>
      </c>
      <c r="N74" s="21" t="e">
        <f>IF('Sheet 0'!#REF!="","",'Sheet 0'!#REF!)</f>
        <v>#REF!</v>
      </c>
      <c r="O74" s="21" t="e">
        <f>IF('Sheet 0'!#REF!="","",'Sheet 0'!#REF!)</f>
        <v>#REF!</v>
      </c>
      <c r="P74" s="21" t="e">
        <f>IF('Sheet 0'!#REF!="","",'Sheet 0'!#REF!)</f>
        <v>#REF!</v>
      </c>
      <c r="Q74" s="21" t="e">
        <f>IF('Sheet 0'!#REF!="","",'Sheet 0'!#REF!)</f>
        <v>#REF!</v>
      </c>
      <c r="R74" s="21" t="str">
        <f>IF('Sheet 0'!M74="","",'Sheet 0'!M74)</f>
        <v/>
      </c>
      <c r="S74" s="26" t="str">
        <f>IF('Sheet 0'!N74="","",'Sheet 0'!N74)</f>
        <v/>
      </c>
    </row>
    <row r="75" spans="1:19" ht="12" customHeight="1" x14ac:dyDescent="0.2">
      <c r="A75" s="25" t="str">
        <f>IF('Sheet 0'!A75="","",'Sheet 0'!A75)</f>
        <v>W626</v>
      </c>
      <c r="B75" s="21" t="str">
        <f>IF('Sheet 0'!B75="","",'Sheet 0'!B75)</f>
        <v/>
      </c>
      <c r="C75" s="21">
        <f>IF('Sheet 0'!C75="","",'Sheet 0'!C75)</f>
        <v>1</v>
      </c>
      <c r="D75" s="21">
        <f>IF('Sheet 0'!D75="","",'Sheet 0'!D75)</f>
        <v>1</v>
      </c>
      <c r="E75" s="21" t="str">
        <f>IF('Sheet 0'!E75="","",'Sheet 0'!E75)</f>
        <v>4'-8"</v>
      </c>
      <c r="F75" s="21">
        <f>IF('Sheet 0'!F75="","",'Sheet 0'!F75)</f>
        <v>7</v>
      </c>
      <c r="G75" s="21" t="str">
        <f>IF('Sheet 0'!G75="","",'Sheet 0'!G75)</f>
        <v>STR</v>
      </c>
      <c r="H75" s="21" t="str">
        <f>IF('Sheet 0'!H75="","",'Sheet 0'!H75)</f>
        <v/>
      </c>
      <c r="I75" s="21" t="str">
        <f>IF('Sheet 0'!I75="","",'Sheet 0'!I75)</f>
        <v/>
      </c>
      <c r="J75" s="21" t="str">
        <f>IF('Sheet 0'!J75="","",'Sheet 0'!J75)</f>
        <v/>
      </c>
      <c r="K75" s="21" t="str">
        <f>IF('Sheet 0'!K75="","",'Sheet 0'!K75)</f>
        <v/>
      </c>
      <c r="L75" s="21" t="str">
        <f>IF('Sheet 0'!L75="","",'Sheet 0'!L75)</f>
        <v/>
      </c>
      <c r="M75" s="21" t="e">
        <f>IF('Sheet 0'!#REF!="","",'Sheet 0'!#REF!)</f>
        <v>#REF!</v>
      </c>
      <c r="N75" s="21" t="e">
        <f>IF('Sheet 0'!#REF!="","",'Sheet 0'!#REF!)</f>
        <v>#REF!</v>
      </c>
      <c r="O75" s="21" t="e">
        <f>IF('Sheet 0'!#REF!="","",'Sheet 0'!#REF!)</f>
        <v>#REF!</v>
      </c>
      <c r="P75" s="21" t="e">
        <f>IF('Sheet 0'!#REF!="","",'Sheet 0'!#REF!)</f>
        <v>#REF!</v>
      </c>
      <c r="Q75" s="21" t="e">
        <f>IF('Sheet 0'!#REF!="","",'Sheet 0'!#REF!)</f>
        <v>#REF!</v>
      </c>
      <c r="R75" s="21" t="str">
        <f>IF('Sheet 0'!M75="","",'Sheet 0'!M75)</f>
        <v/>
      </c>
      <c r="S75" s="26" t="str">
        <f>IF('Sheet 0'!N75="","",'Sheet 0'!N75)</f>
        <v/>
      </c>
    </row>
    <row r="76" spans="1:19" ht="12" customHeight="1" x14ac:dyDescent="0.2">
      <c r="A76" s="25" t="str">
        <f>IF('Sheet 0'!A76="","",'Sheet 0'!A76)</f>
        <v>W627</v>
      </c>
      <c r="B76" s="21">
        <f>IF('Sheet 0'!B76="","",'Sheet 0'!B76)</f>
        <v>1</v>
      </c>
      <c r="C76" s="21" t="str">
        <f>IF('Sheet 0'!C76="","",'Sheet 0'!C76)</f>
        <v/>
      </c>
      <c r="D76" s="21">
        <f>IF('Sheet 0'!D76="","",'Sheet 0'!D76)</f>
        <v>1</v>
      </c>
      <c r="E76" s="21" t="str">
        <f>IF('Sheet 0'!E76="","",'Sheet 0'!E76)</f>
        <v>4'-0"</v>
      </c>
      <c r="F76" s="21">
        <f>IF('Sheet 0'!F76="","",'Sheet 0'!F76)</f>
        <v>6</v>
      </c>
      <c r="G76" s="21" t="str">
        <f>IF('Sheet 0'!G76="","",'Sheet 0'!G76)</f>
        <v>STR</v>
      </c>
      <c r="H76" s="21" t="str">
        <f>IF('Sheet 0'!H76="","",'Sheet 0'!H76)</f>
        <v/>
      </c>
      <c r="I76" s="21" t="str">
        <f>IF('Sheet 0'!I76="","",'Sheet 0'!I76)</f>
        <v/>
      </c>
      <c r="J76" s="21" t="str">
        <f>IF('Sheet 0'!J76="","",'Sheet 0'!J76)</f>
        <v/>
      </c>
      <c r="K76" s="21" t="str">
        <f>IF('Sheet 0'!K76="","",'Sheet 0'!K76)</f>
        <v/>
      </c>
      <c r="L76" s="21" t="str">
        <f>IF('Sheet 0'!L76="","",'Sheet 0'!L76)</f>
        <v/>
      </c>
      <c r="M76" s="21" t="e">
        <f>IF('Sheet 0'!#REF!="","",'Sheet 0'!#REF!)</f>
        <v>#REF!</v>
      </c>
      <c r="N76" s="21" t="e">
        <f>IF('Sheet 0'!#REF!="","",'Sheet 0'!#REF!)</f>
        <v>#REF!</v>
      </c>
      <c r="O76" s="21" t="e">
        <f>IF('Sheet 0'!#REF!="","",'Sheet 0'!#REF!)</f>
        <v>#REF!</v>
      </c>
      <c r="P76" s="21" t="e">
        <f>IF('Sheet 0'!#REF!="","",'Sheet 0'!#REF!)</f>
        <v>#REF!</v>
      </c>
      <c r="Q76" s="21" t="e">
        <f>IF('Sheet 0'!#REF!="","",'Sheet 0'!#REF!)</f>
        <v>#REF!</v>
      </c>
      <c r="R76" s="21" t="str">
        <f>IF('Sheet 0'!M76="","",'Sheet 0'!M76)</f>
        <v/>
      </c>
      <c r="S76" s="26" t="str">
        <f>IF('Sheet 0'!N76="","",'Sheet 0'!N76)</f>
        <v/>
      </c>
    </row>
    <row r="77" spans="1:19" ht="12" customHeight="1" x14ac:dyDescent="0.2">
      <c r="A77" s="25" t="str">
        <f>IF('Sheet 0'!A77="","",'Sheet 0'!A77)</f>
        <v>W628</v>
      </c>
      <c r="B77" s="21">
        <f>IF('Sheet 0'!B77="","",'Sheet 0'!B77)</f>
        <v>1</v>
      </c>
      <c r="C77" s="21" t="str">
        <f>IF('Sheet 0'!C77="","",'Sheet 0'!C77)</f>
        <v/>
      </c>
      <c r="D77" s="21">
        <f>IF('Sheet 0'!D77="","",'Sheet 0'!D77)</f>
        <v>1</v>
      </c>
      <c r="E77" s="21" t="str">
        <f>IF('Sheet 0'!E77="","",'Sheet 0'!E77)</f>
        <v>4'-2"</v>
      </c>
      <c r="F77" s="21">
        <f>IF('Sheet 0'!F77="","",'Sheet 0'!F77)</f>
        <v>6</v>
      </c>
      <c r="G77" s="21" t="str">
        <f>IF('Sheet 0'!G77="","",'Sheet 0'!G77)</f>
        <v>STR</v>
      </c>
      <c r="H77" s="21" t="str">
        <f>IF('Sheet 0'!H77="","",'Sheet 0'!H77)</f>
        <v/>
      </c>
      <c r="I77" s="21" t="str">
        <f>IF('Sheet 0'!I77="","",'Sheet 0'!I77)</f>
        <v/>
      </c>
      <c r="J77" s="21" t="str">
        <f>IF('Sheet 0'!J77="","",'Sheet 0'!J77)</f>
        <v/>
      </c>
      <c r="K77" s="21" t="str">
        <f>IF('Sheet 0'!K77="","",'Sheet 0'!K77)</f>
        <v/>
      </c>
      <c r="L77" s="21" t="str">
        <f>IF('Sheet 0'!L77="","",'Sheet 0'!L77)</f>
        <v/>
      </c>
      <c r="M77" s="21" t="e">
        <f>IF('Sheet 0'!#REF!="","",'Sheet 0'!#REF!)</f>
        <v>#REF!</v>
      </c>
      <c r="N77" s="21" t="e">
        <f>IF('Sheet 0'!#REF!="","",'Sheet 0'!#REF!)</f>
        <v>#REF!</v>
      </c>
      <c r="O77" s="21" t="e">
        <f>IF('Sheet 0'!#REF!="","",'Sheet 0'!#REF!)</f>
        <v>#REF!</v>
      </c>
      <c r="P77" s="21" t="e">
        <f>IF('Sheet 0'!#REF!="","",'Sheet 0'!#REF!)</f>
        <v>#REF!</v>
      </c>
      <c r="Q77" s="21" t="e">
        <f>IF('Sheet 0'!#REF!="","",'Sheet 0'!#REF!)</f>
        <v>#REF!</v>
      </c>
      <c r="R77" s="21" t="str">
        <f>IF('Sheet 0'!M77="","",'Sheet 0'!M77)</f>
        <v/>
      </c>
      <c r="S77" s="26" t="str">
        <f>IF('Sheet 0'!N77="","",'Sheet 0'!N77)</f>
        <v/>
      </c>
    </row>
    <row r="78" spans="1:19" ht="12" customHeight="1" x14ac:dyDescent="0.2">
      <c r="A78" s="25" t="str">
        <f>IF('Sheet 0'!A78="","",'Sheet 0'!A78)</f>
        <v>W629</v>
      </c>
      <c r="B78" s="21" t="str">
        <f>IF('Sheet 0'!B78="","",'Sheet 0'!B78)</f>
        <v/>
      </c>
      <c r="C78" s="21">
        <f>IF('Sheet 0'!C78="","",'Sheet 0'!C78)</f>
        <v>1</v>
      </c>
      <c r="D78" s="21">
        <f>IF('Sheet 0'!D78="","",'Sheet 0'!D78)</f>
        <v>1</v>
      </c>
      <c r="E78" s="21" t="str">
        <f>IF('Sheet 0'!E78="","",'Sheet 0'!E78)</f>
        <v>3'-10"</v>
      </c>
      <c r="F78" s="21">
        <f>IF('Sheet 0'!F78="","",'Sheet 0'!F78)</f>
        <v>6</v>
      </c>
      <c r="G78" s="21" t="str">
        <f>IF('Sheet 0'!G78="","",'Sheet 0'!G78)</f>
        <v>STR</v>
      </c>
      <c r="H78" s="21" t="str">
        <f>IF('Sheet 0'!H78="","",'Sheet 0'!H78)</f>
        <v/>
      </c>
      <c r="I78" s="21" t="str">
        <f>IF('Sheet 0'!I78="","",'Sheet 0'!I78)</f>
        <v/>
      </c>
      <c r="J78" s="21" t="str">
        <f>IF('Sheet 0'!J78="","",'Sheet 0'!J78)</f>
        <v/>
      </c>
      <c r="K78" s="21" t="str">
        <f>IF('Sheet 0'!K78="","",'Sheet 0'!K78)</f>
        <v/>
      </c>
      <c r="L78" s="21" t="str">
        <f>IF('Sheet 0'!L78="","",'Sheet 0'!L78)</f>
        <v/>
      </c>
      <c r="M78" s="21" t="e">
        <f>IF('Sheet 0'!#REF!="","",'Sheet 0'!#REF!)</f>
        <v>#REF!</v>
      </c>
      <c r="N78" s="21" t="e">
        <f>IF('Sheet 0'!#REF!="","",'Sheet 0'!#REF!)</f>
        <v>#REF!</v>
      </c>
      <c r="O78" s="21" t="e">
        <f>IF('Sheet 0'!#REF!="","",'Sheet 0'!#REF!)</f>
        <v>#REF!</v>
      </c>
      <c r="P78" s="21" t="e">
        <f>IF('Sheet 0'!#REF!="","",'Sheet 0'!#REF!)</f>
        <v>#REF!</v>
      </c>
      <c r="Q78" s="21" t="e">
        <f>IF('Sheet 0'!#REF!="","",'Sheet 0'!#REF!)</f>
        <v>#REF!</v>
      </c>
      <c r="R78" s="21" t="str">
        <f>IF('Sheet 0'!M78="","",'Sheet 0'!M78)</f>
        <v/>
      </c>
      <c r="S78" s="26" t="str">
        <f>IF('Sheet 0'!N78="","",'Sheet 0'!N78)</f>
        <v/>
      </c>
    </row>
    <row r="79" spans="1:19" ht="12" customHeight="1" x14ac:dyDescent="0.2">
      <c r="A79" s="25" t="str">
        <f>IF('Sheet 0'!A79="","",'Sheet 0'!A79)</f>
        <v>W630</v>
      </c>
      <c r="B79" s="21" t="str">
        <f>IF('Sheet 0'!B79="","",'Sheet 0'!B79)</f>
        <v/>
      </c>
      <c r="C79" s="21">
        <f>IF('Sheet 0'!C79="","",'Sheet 0'!C79)</f>
        <v>1</v>
      </c>
      <c r="D79" s="21">
        <f>IF('Sheet 0'!D79="","",'Sheet 0'!D79)</f>
        <v>1</v>
      </c>
      <c r="E79" s="21" t="str">
        <f>IF('Sheet 0'!E79="","",'Sheet 0'!E79)</f>
        <v>4'-0"</v>
      </c>
      <c r="F79" s="21">
        <f>IF('Sheet 0'!F79="","",'Sheet 0'!F79)</f>
        <v>6</v>
      </c>
      <c r="G79" s="21" t="str">
        <f>IF('Sheet 0'!G79="","",'Sheet 0'!G79)</f>
        <v>STR</v>
      </c>
      <c r="H79" s="21" t="str">
        <f>IF('Sheet 0'!H79="","",'Sheet 0'!H79)</f>
        <v/>
      </c>
      <c r="I79" s="21" t="str">
        <f>IF('Sheet 0'!I79="","",'Sheet 0'!I79)</f>
        <v/>
      </c>
      <c r="J79" s="21" t="str">
        <f>IF('Sheet 0'!J79="","",'Sheet 0'!J79)</f>
        <v/>
      </c>
      <c r="K79" s="21" t="str">
        <f>IF('Sheet 0'!K79="","",'Sheet 0'!K79)</f>
        <v/>
      </c>
      <c r="L79" s="21" t="str">
        <f>IF('Sheet 0'!L79="","",'Sheet 0'!L79)</f>
        <v/>
      </c>
      <c r="M79" s="21" t="e">
        <f>IF('Sheet 0'!#REF!="","",'Sheet 0'!#REF!)</f>
        <v>#REF!</v>
      </c>
      <c r="N79" s="21" t="e">
        <f>IF('Sheet 0'!#REF!="","",'Sheet 0'!#REF!)</f>
        <v>#REF!</v>
      </c>
      <c r="O79" s="21" t="e">
        <f>IF('Sheet 0'!#REF!="","",'Sheet 0'!#REF!)</f>
        <v>#REF!</v>
      </c>
      <c r="P79" s="21" t="e">
        <f>IF('Sheet 0'!#REF!="","",'Sheet 0'!#REF!)</f>
        <v>#REF!</v>
      </c>
      <c r="Q79" s="21" t="e">
        <f>IF('Sheet 0'!#REF!="","",'Sheet 0'!#REF!)</f>
        <v>#REF!</v>
      </c>
      <c r="R79" s="21" t="str">
        <f>IF('Sheet 0'!M79="","",'Sheet 0'!M79)</f>
        <v/>
      </c>
      <c r="S79" s="26" t="str">
        <f>IF('Sheet 0'!N79="","",'Sheet 0'!N79)</f>
        <v/>
      </c>
    </row>
    <row r="80" spans="1:19" ht="12" customHeight="1" x14ac:dyDescent="0.2">
      <c r="A80" s="25" t="str">
        <f>IF('Sheet 0'!A80="","",'Sheet 0'!A80)</f>
        <v>W631</v>
      </c>
      <c r="B80" s="21">
        <f>IF('Sheet 0'!B80="","",'Sheet 0'!B80)</f>
        <v>5</v>
      </c>
      <c r="C80" s="21" t="str">
        <f>IF('Sheet 0'!C80="","",'Sheet 0'!C80)</f>
        <v/>
      </c>
      <c r="D80" s="21">
        <f>IF('Sheet 0'!D80="","",'Sheet 0'!D80)</f>
        <v>5</v>
      </c>
      <c r="E80" s="21" t="str">
        <f>IF('Sheet 0'!E80="","",'Sheet 0'!E80)</f>
        <v>3'-6"</v>
      </c>
      <c r="F80" s="21">
        <f>IF('Sheet 0'!F80="","",'Sheet 0'!F80)</f>
        <v>26</v>
      </c>
      <c r="G80" s="21" t="str">
        <f>IF('Sheet 0'!G80="","",'Sheet 0'!G80)</f>
        <v>STR</v>
      </c>
      <c r="H80" s="21" t="str">
        <f>IF('Sheet 0'!H80="","",'Sheet 0'!H80)</f>
        <v/>
      </c>
      <c r="I80" s="21" t="str">
        <f>IF('Sheet 0'!I80="","",'Sheet 0'!I80)</f>
        <v/>
      </c>
      <c r="J80" s="21" t="str">
        <f>IF('Sheet 0'!J80="","",'Sheet 0'!J80)</f>
        <v/>
      </c>
      <c r="K80" s="21" t="str">
        <f>IF('Sheet 0'!K80="","",'Sheet 0'!K80)</f>
        <v/>
      </c>
      <c r="L80" s="21" t="str">
        <f>IF('Sheet 0'!L80="","",'Sheet 0'!L80)</f>
        <v/>
      </c>
      <c r="M80" s="21" t="e">
        <f>IF('Sheet 0'!#REF!="","",'Sheet 0'!#REF!)</f>
        <v>#REF!</v>
      </c>
      <c r="N80" s="21" t="e">
        <f>IF('Sheet 0'!#REF!="","",'Sheet 0'!#REF!)</f>
        <v>#REF!</v>
      </c>
      <c r="O80" s="21" t="e">
        <f>IF('Sheet 0'!#REF!="","",'Sheet 0'!#REF!)</f>
        <v>#REF!</v>
      </c>
      <c r="P80" s="21" t="e">
        <f>IF('Sheet 0'!#REF!="","",'Sheet 0'!#REF!)</f>
        <v>#REF!</v>
      </c>
      <c r="Q80" s="21" t="e">
        <f>IF('Sheet 0'!#REF!="","",'Sheet 0'!#REF!)</f>
        <v>#REF!</v>
      </c>
      <c r="R80" s="21" t="str">
        <f>IF('Sheet 0'!M80="","",'Sheet 0'!M80)</f>
        <v/>
      </c>
      <c r="S80" s="26" t="str">
        <f>IF('Sheet 0'!N80="","",'Sheet 0'!N80)</f>
        <v/>
      </c>
    </row>
    <row r="81" spans="1:21" ht="12" customHeight="1" x14ac:dyDescent="0.2">
      <c r="A81" s="25" t="str">
        <f>IF('Sheet 0'!A81="","",'Sheet 0'!A81)</f>
        <v>W632</v>
      </c>
      <c r="B81" s="21">
        <f>IF('Sheet 0'!B81="","",'Sheet 0'!B81)</f>
        <v>5</v>
      </c>
      <c r="C81" s="21" t="str">
        <f>IF('Sheet 0'!C81="","",'Sheet 0'!C81)</f>
        <v/>
      </c>
      <c r="D81" s="21">
        <f>IF('Sheet 0'!D81="","",'Sheet 0'!D81)</f>
        <v>5</v>
      </c>
      <c r="E81" s="21" t="str">
        <f>IF('Sheet 0'!E81="","",'Sheet 0'!E81)</f>
        <v>3'-8"</v>
      </c>
      <c r="F81" s="21">
        <f>IF('Sheet 0'!F81="","",'Sheet 0'!F81)</f>
        <v>28</v>
      </c>
      <c r="G81" s="21" t="str">
        <f>IF('Sheet 0'!G81="","",'Sheet 0'!G81)</f>
        <v>STR</v>
      </c>
      <c r="H81" s="21" t="str">
        <f>IF('Sheet 0'!H81="","",'Sheet 0'!H81)</f>
        <v/>
      </c>
      <c r="I81" s="21" t="str">
        <f>IF('Sheet 0'!I81="","",'Sheet 0'!I81)</f>
        <v/>
      </c>
      <c r="J81" s="21" t="str">
        <f>IF('Sheet 0'!J81="","",'Sheet 0'!J81)</f>
        <v/>
      </c>
      <c r="K81" s="21" t="str">
        <f>IF('Sheet 0'!K81="","",'Sheet 0'!K81)</f>
        <v/>
      </c>
      <c r="L81" s="21" t="str">
        <f>IF('Sheet 0'!L81="","",'Sheet 0'!L81)</f>
        <v/>
      </c>
      <c r="M81" s="21" t="e">
        <f>IF('Sheet 0'!#REF!="","",'Sheet 0'!#REF!)</f>
        <v>#REF!</v>
      </c>
      <c r="N81" s="21" t="e">
        <f>IF('Sheet 0'!#REF!="","",'Sheet 0'!#REF!)</f>
        <v>#REF!</v>
      </c>
      <c r="O81" s="21" t="e">
        <f>IF('Sheet 0'!#REF!="","",'Sheet 0'!#REF!)</f>
        <v>#REF!</v>
      </c>
      <c r="P81" s="21" t="e">
        <f>IF('Sheet 0'!#REF!="","",'Sheet 0'!#REF!)</f>
        <v>#REF!</v>
      </c>
      <c r="Q81" s="21" t="e">
        <f>IF('Sheet 0'!#REF!="","",'Sheet 0'!#REF!)</f>
        <v>#REF!</v>
      </c>
      <c r="R81" s="21" t="str">
        <f>IF('Sheet 0'!M81="","",'Sheet 0'!M81)</f>
        <v/>
      </c>
      <c r="S81" s="26" t="str">
        <f>IF('Sheet 0'!N81="","",'Sheet 0'!N81)</f>
        <v/>
      </c>
      <c r="U81" s="27"/>
    </row>
    <row r="82" spans="1:21" ht="12" customHeight="1" x14ac:dyDescent="0.2">
      <c r="A82" s="25" t="str">
        <f>IF('Sheet 0'!A82="","",'Sheet 0'!A82)</f>
        <v>W633</v>
      </c>
      <c r="B82" s="21" t="str">
        <f>IF('Sheet 0'!B82="","",'Sheet 0'!B82)</f>
        <v/>
      </c>
      <c r="C82" s="21">
        <f>IF('Sheet 0'!C82="","",'Sheet 0'!C82)</f>
        <v>5</v>
      </c>
      <c r="D82" s="21">
        <f>IF('Sheet 0'!D82="","",'Sheet 0'!D82)</f>
        <v>5</v>
      </c>
      <c r="E82" s="21" t="str">
        <f>IF('Sheet 0'!E82="","",'Sheet 0'!E82)</f>
        <v>3'-6"</v>
      </c>
      <c r="F82" s="21">
        <f>IF('Sheet 0'!F82="","",'Sheet 0'!F82)</f>
        <v>26</v>
      </c>
      <c r="G82" s="21" t="str">
        <f>IF('Sheet 0'!G82="","",'Sheet 0'!G82)</f>
        <v>STR</v>
      </c>
      <c r="H82" s="21" t="str">
        <f>IF('Sheet 0'!H82="","",'Sheet 0'!H82)</f>
        <v/>
      </c>
      <c r="I82" s="21" t="str">
        <f>IF('Sheet 0'!I82="","",'Sheet 0'!I82)</f>
        <v/>
      </c>
      <c r="J82" s="21" t="str">
        <f>IF('Sheet 0'!J82="","",'Sheet 0'!J82)</f>
        <v/>
      </c>
      <c r="K82" s="21" t="str">
        <f>IF('Sheet 0'!K82="","",'Sheet 0'!K82)</f>
        <v/>
      </c>
      <c r="L82" s="21" t="str">
        <f>IF('Sheet 0'!L82="","",'Sheet 0'!L82)</f>
        <v/>
      </c>
      <c r="M82" s="21" t="e">
        <f>IF('Sheet 0'!#REF!="","",'Sheet 0'!#REF!)</f>
        <v>#REF!</v>
      </c>
      <c r="N82" s="21" t="e">
        <f>IF('Sheet 0'!#REF!="","",'Sheet 0'!#REF!)</f>
        <v>#REF!</v>
      </c>
      <c r="O82" s="21" t="e">
        <f>IF('Sheet 0'!#REF!="","",'Sheet 0'!#REF!)</f>
        <v>#REF!</v>
      </c>
      <c r="P82" s="21" t="e">
        <f>IF('Sheet 0'!#REF!="","",'Sheet 0'!#REF!)</f>
        <v>#REF!</v>
      </c>
      <c r="Q82" s="21" t="e">
        <f>IF('Sheet 0'!#REF!="","",'Sheet 0'!#REF!)</f>
        <v>#REF!</v>
      </c>
      <c r="R82" s="21" t="str">
        <f>IF('Sheet 0'!M82="","",'Sheet 0'!M82)</f>
        <v/>
      </c>
      <c r="S82" s="26" t="str">
        <f>IF('Sheet 0'!N82="","",'Sheet 0'!N82)</f>
        <v/>
      </c>
      <c r="U82" s="27"/>
    </row>
    <row r="83" spans="1:21" ht="12" customHeight="1" x14ac:dyDescent="0.2">
      <c r="A83" s="25" t="str">
        <f>IF('Sheet 0'!A83="","",'Sheet 0'!A83)</f>
        <v>W634</v>
      </c>
      <c r="B83" s="21" t="str">
        <f>IF('Sheet 0'!B83="","",'Sheet 0'!B83)</f>
        <v/>
      </c>
      <c r="C83" s="21">
        <f>IF('Sheet 0'!C83="","",'Sheet 0'!C83)</f>
        <v>5</v>
      </c>
      <c r="D83" s="21">
        <f>IF('Sheet 0'!D83="","",'Sheet 0'!D83)</f>
        <v>5</v>
      </c>
      <c r="E83" s="21" t="str">
        <f>IF('Sheet 0'!E83="","",'Sheet 0'!E83)</f>
        <v>3'-8"</v>
      </c>
      <c r="F83" s="21">
        <f>IF('Sheet 0'!F83="","",'Sheet 0'!F83)</f>
        <v>28</v>
      </c>
      <c r="G83" s="21" t="str">
        <f>IF('Sheet 0'!G83="","",'Sheet 0'!G83)</f>
        <v>STR</v>
      </c>
      <c r="H83" s="21" t="str">
        <f>IF('Sheet 0'!H83="","",'Sheet 0'!H83)</f>
        <v/>
      </c>
      <c r="I83" s="21" t="str">
        <f>IF('Sheet 0'!I83="","",'Sheet 0'!I83)</f>
        <v/>
      </c>
      <c r="J83" s="21" t="str">
        <f>IF('Sheet 0'!J83="","",'Sheet 0'!J83)</f>
        <v/>
      </c>
      <c r="K83" s="21" t="str">
        <f>IF('Sheet 0'!K83="","",'Sheet 0'!K83)</f>
        <v/>
      </c>
      <c r="L83" s="21" t="str">
        <f>IF('Sheet 0'!L83="","",'Sheet 0'!L83)</f>
        <v/>
      </c>
      <c r="M83" s="21" t="e">
        <f>IF('Sheet 0'!#REF!="","",'Sheet 0'!#REF!)</f>
        <v>#REF!</v>
      </c>
      <c r="N83" s="21" t="e">
        <f>IF('Sheet 0'!#REF!="","",'Sheet 0'!#REF!)</f>
        <v>#REF!</v>
      </c>
      <c r="O83" s="21" t="e">
        <f>IF('Sheet 0'!#REF!="","",'Sheet 0'!#REF!)</f>
        <v>#REF!</v>
      </c>
      <c r="P83" s="21" t="e">
        <f>IF('Sheet 0'!#REF!="","",'Sheet 0'!#REF!)</f>
        <v>#REF!</v>
      </c>
      <c r="Q83" s="21" t="e">
        <f>IF('Sheet 0'!#REF!="","",'Sheet 0'!#REF!)</f>
        <v>#REF!</v>
      </c>
      <c r="R83" s="21" t="str">
        <f>IF('Sheet 0'!M83="","",'Sheet 0'!M83)</f>
        <v/>
      </c>
      <c r="S83" s="26" t="str">
        <f>IF('Sheet 0'!N83="","",'Sheet 0'!N83)</f>
        <v/>
      </c>
      <c r="T83" s="27" t="s">
        <v>84</v>
      </c>
    </row>
    <row r="84" spans="1:21" ht="12" customHeight="1" x14ac:dyDescent="0.2">
      <c r="A84" s="25" t="str">
        <f>IF('Sheet 0'!A84="","",'Sheet 0'!A84)</f>
        <v>W635</v>
      </c>
      <c r="B84" s="21">
        <f>IF('Sheet 0'!B84="","",'Sheet 0'!B84)</f>
        <v>4</v>
      </c>
      <c r="C84" s="21" t="str">
        <f>IF('Sheet 0'!C84="","",'Sheet 0'!C84)</f>
        <v/>
      </c>
      <c r="D84" s="21">
        <f>IF('Sheet 0'!D84="","",'Sheet 0'!D84)</f>
        <v>4</v>
      </c>
      <c r="E84" s="21" t="str">
        <f>IF('Sheet 0'!E84="","",'Sheet 0'!E84)</f>
        <v>13'-8"</v>
      </c>
      <c r="F84" s="21">
        <f>IF('Sheet 0'!F84="","",'Sheet 0'!F84)</f>
        <v>82</v>
      </c>
      <c r="G84" s="21">
        <f>IF('Sheet 0'!G84="","",'Sheet 0'!G84)</f>
        <v>1</v>
      </c>
      <c r="H84" s="21" t="str">
        <f>IF('Sheet 0'!H84="","",'Sheet 0'!H84)</f>
        <v>1'-0"</v>
      </c>
      <c r="I84" s="21" t="str">
        <f>IF('Sheet 0'!I84="","",'Sheet 0'!I84)</f>
        <v>12'-10"</v>
      </c>
      <c r="J84" s="21" t="str">
        <f>IF('Sheet 0'!J84="","",'Sheet 0'!J84)</f>
        <v/>
      </c>
      <c r="K84" s="21" t="str">
        <f>IF('Sheet 0'!K84="","",'Sheet 0'!K84)</f>
        <v/>
      </c>
      <c r="L84" s="21" t="str">
        <f>IF('Sheet 0'!L84="","",'Sheet 0'!L84)</f>
        <v/>
      </c>
      <c r="M84" s="21" t="e">
        <f>IF('Sheet 0'!#REF!="","",'Sheet 0'!#REF!)</f>
        <v>#REF!</v>
      </c>
      <c r="N84" s="21" t="e">
        <f>IF('Sheet 0'!#REF!="","",'Sheet 0'!#REF!)</f>
        <v>#REF!</v>
      </c>
      <c r="O84" s="21" t="e">
        <f>IF('Sheet 0'!#REF!="","",'Sheet 0'!#REF!)</f>
        <v>#REF!</v>
      </c>
      <c r="P84" s="21" t="e">
        <f>IF('Sheet 0'!#REF!="","",'Sheet 0'!#REF!)</f>
        <v>#REF!</v>
      </c>
      <c r="Q84" s="21" t="e">
        <f>IF('Sheet 0'!#REF!="","",'Sheet 0'!#REF!)</f>
        <v>#REF!</v>
      </c>
      <c r="R84" s="21" t="str">
        <f>IF('Sheet 0'!M84="","",'Sheet 0'!M84)</f>
        <v/>
      </c>
      <c r="S84" s="26" t="str">
        <f>IF('Sheet 0'!N84="","",'Sheet 0'!N84)</f>
        <v/>
      </c>
      <c r="T84" s="27" t="s">
        <v>160</v>
      </c>
    </row>
    <row r="85" spans="1:21" ht="12" customHeight="1" x14ac:dyDescent="0.2">
      <c r="A85" s="25" t="str">
        <f>IF('Sheet 0'!A85="","",'Sheet 0'!A85)</f>
        <v>W636</v>
      </c>
      <c r="B85" s="21">
        <f>IF('Sheet 0'!B85="","",'Sheet 0'!B85)</f>
        <v>4</v>
      </c>
      <c r="C85" s="21" t="str">
        <f>IF('Sheet 0'!C85="","",'Sheet 0'!C85)</f>
        <v/>
      </c>
      <c r="D85" s="21">
        <f>IF('Sheet 0'!D85="","",'Sheet 0'!D85)</f>
        <v>4</v>
      </c>
      <c r="E85" s="21" t="str">
        <f>IF('Sheet 0'!E85="","",'Sheet 0'!E85)</f>
        <v>13'-10"</v>
      </c>
      <c r="F85" s="21">
        <f>IF('Sheet 0'!F85="","",'Sheet 0'!F85)</f>
        <v>83</v>
      </c>
      <c r="G85" s="21">
        <f>IF('Sheet 0'!G85="","",'Sheet 0'!G85)</f>
        <v>1</v>
      </c>
      <c r="H85" s="21" t="str">
        <f>IF('Sheet 0'!H85="","",'Sheet 0'!H85)</f>
        <v>1'-0"</v>
      </c>
      <c r="I85" s="21" t="str">
        <f>IF('Sheet 0'!I85="","",'Sheet 0'!I85)</f>
        <v>13'-0"</v>
      </c>
      <c r="J85" s="21" t="str">
        <f>IF('Sheet 0'!J85="","",'Sheet 0'!J85)</f>
        <v/>
      </c>
      <c r="K85" s="21" t="str">
        <f>IF('Sheet 0'!K85="","",'Sheet 0'!K85)</f>
        <v/>
      </c>
      <c r="L85" s="21" t="str">
        <f>IF('Sheet 0'!L85="","",'Sheet 0'!L85)</f>
        <v/>
      </c>
      <c r="M85" s="21" t="e">
        <f>IF('Sheet 0'!#REF!="","",'Sheet 0'!#REF!)</f>
        <v>#REF!</v>
      </c>
      <c r="N85" s="21" t="e">
        <f>IF('Sheet 0'!#REF!="","",'Sheet 0'!#REF!)</f>
        <v>#REF!</v>
      </c>
      <c r="O85" s="21" t="e">
        <f>IF('Sheet 0'!#REF!="","",'Sheet 0'!#REF!)</f>
        <v>#REF!</v>
      </c>
      <c r="P85" s="21" t="e">
        <f>IF('Sheet 0'!#REF!="","",'Sheet 0'!#REF!)</f>
        <v>#REF!</v>
      </c>
      <c r="Q85" s="21" t="e">
        <f>IF('Sheet 0'!#REF!="","",'Sheet 0'!#REF!)</f>
        <v>#REF!</v>
      </c>
      <c r="R85" s="21" t="str">
        <f>IF('Sheet 0'!M85="","",'Sheet 0'!M85)</f>
        <v/>
      </c>
      <c r="S85" s="26" t="str">
        <f>IF('Sheet 0'!N85="","",'Sheet 0'!N85)</f>
        <v/>
      </c>
    </row>
    <row r="86" spans="1:21" ht="12" customHeight="1" x14ac:dyDescent="0.2">
      <c r="A86" s="25" t="str">
        <f>IF('Sheet 0'!A86="","",'Sheet 0'!A86)</f>
        <v>W637</v>
      </c>
      <c r="B86" s="21" t="str">
        <f>IF('Sheet 0'!B86="","",'Sheet 0'!B86)</f>
        <v/>
      </c>
      <c r="C86" s="21">
        <f>IF('Sheet 0'!C86="","",'Sheet 0'!C86)</f>
        <v>4</v>
      </c>
      <c r="D86" s="21">
        <f>IF('Sheet 0'!D86="","",'Sheet 0'!D86)</f>
        <v>4</v>
      </c>
      <c r="E86" s="21" t="str">
        <f>IF('Sheet 0'!E86="","",'Sheet 0'!E86)</f>
        <v>12'-10"</v>
      </c>
      <c r="F86" s="21">
        <f>IF('Sheet 0'!F86="","",'Sheet 0'!F86)</f>
        <v>77</v>
      </c>
      <c r="G86" s="21">
        <f>IF('Sheet 0'!G86="","",'Sheet 0'!G86)</f>
        <v>1</v>
      </c>
      <c r="H86" s="21" t="str">
        <f>IF('Sheet 0'!H86="","",'Sheet 0'!H86)</f>
        <v>1'-0"</v>
      </c>
      <c r="I86" s="21" t="str">
        <f>IF('Sheet 0'!I86="","",'Sheet 0'!I86)</f>
        <v>12'-0"</v>
      </c>
      <c r="J86" s="21" t="str">
        <f>IF('Sheet 0'!J86="","",'Sheet 0'!J86)</f>
        <v/>
      </c>
      <c r="K86" s="21" t="str">
        <f>IF('Sheet 0'!K86="","",'Sheet 0'!K86)</f>
        <v/>
      </c>
      <c r="L86" s="21" t="str">
        <f>IF('Sheet 0'!L86="","",'Sheet 0'!L86)</f>
        <v/>
      </c>
      <c r="M86" s="21" t="e">
        <f>IF('Sheet 0'!#REF!="","",'Sheet 0'!#REF!)</f>
        <v>#REF!</v>
      </c>
      <c r="N86" s="21" t="e">
        <f>IF('Sheet 0'!#REF!="","",'Sheet 0'!#REF!)</f>
        <v>#REF!</v>
      </c>
      <c r="O86" s="21" t="e">
        <f>IF('Sheet 0'!#REF!="","",'Sheet 0'!#REF!)</f>
        <v>#REF!</v>
      </c>
      <c r="P86" s="21" t="e">
        <f>IF('Sheet 0'!#REF!="","",'Sheet 0'!#REF!)</f>
        <v>#REF!</v>
      </c>
      <c r="Q86" s="21" t="e">
        <f>IF('Sheet 0'!#REF!="","",'Sheet 0'!#REF!)</f>
        <v>#REF!</v>
      </c>
      <c r="R86" s="21" t="str">
        <f>IF('Sheet 0'!M86="","",'Sheet 0'!M86)</f>
        <v/>
      </c>
      <c r="S86" s="26" t="str">
        <f>IF('Sheet 0'!N86="","",'Sheet 0'!N86)</f>
        <v/>
      </c>
    </row>
    <row r="87" spans="1:21" ht="12" customHeight="1" x14ac:dyDescent="0.2">
      <c r="A87" s="25" t="str">
        <f>IF('Sheet 0'!A87="","",'Sheet 0'!A87)</f>
        <v>W638</v>
      </c>
      <c r="B87" s="21" t="str">
        <f>IF('Sheet 0'!B87="","",'Sheet 0'!B87)</f>
        <v/>
      </c>
      <c r="C87" s="21">
        <f>IF('Sheet 0'!C87="","",'Sheet 0'!C87)</f>
        <v>4</v>
      </c>
      <c r="D87" s="21">
        <f>IF('Sheet 0'!D87="","",'Sheet 0'!D87)</f>
        <v>4</v>
      </c>
      <c r="E87" s="21" t="str">
        <f>IF('Sheet 0'!E87="","",'Sheet 0'!E87)</f>
        <v>13'-0"</v>
      </c>
      <c r="F87" s="21">
        <f>IF('Sheet 0'!F87="","",'Sheet 0'!F87)</f>
        <v>78</v>
      </c>
      <c r="G87" s="21">
        <f>IF('Sheet 0'!G87="","",'Sheet 0'!G87)</f>
        <v>1</v>
      </c>
      <c r="H87" s="21" t="str">
        <f>IF('Sheet 0'!H87="","",'Sheet 0'!H87)</f>
        <v>1'-0"</v>
      </c>
      <c r="I87" s="21" t="str">
        <f>IF('Sheet 0'!I87="","",'Sheet 0'!I87)</f>
        <v>12'-2"</v>
      </c>
      <c r="J87" s="21" t="str">
        <f>IF('Sheet 0'!J87="","",'Sheet 0'!J87)</f>
        <v/>
      </c>
      <c r="K87" s="21" t="str">
        <f>IF('Sheet 0'!K87="","",'Sheet 0'!K87)</f>
        <v/>
      </c>
      <c r="L87" s="21" t="str">
        <f>IF('Sheet 0'!L87="","",'Sheet 0'!L87)</f>
        <v/>
      </c>
      <c r="M87" s="21" t="e">
        <f>IF('Sheet 0'!#REF!="","",'Sheet 0'!#REF!)</f>
        <v>#REF!</v>
      </c>
      <c r="N87" s="21" t="e">
        <f>IF('Sheet 0'!#REF!="","",'Sheet 0'!#REF!)</f>
        <v>#REF!</v>
      </c>
      <c r="O87" s="21" t="e">
        <f>IF('Sheet 0'!#REF!="","",'Sheet 0'!#REF!)</f>
        <v>#REF!</v>
      </c>
      <c r="P87" s="21" t="e">
        <f>IF('Sheet 0'!#REF!="","",'Sheet 0'!#REF!)</f>
        <v>#REF!</v>
      </c>
      <c r="Q87" s="21" t="e">
        <f>IF('Sheet 0'!#REF!="","",'Sheet 0'!#REF!)</f>
        <v>#REF!</v>
      </c>
      <c r="R87" s="21" t="str">
        <f>IF('Sheet 0'!M87="","",'Sheet 0'!M87)</f>
        <v/>
      </c>
      <c r="S87" s="26" t="str">
        <f>IF('Sheet 0'!N87="","",'Sheet 0'!N87)</f>
        <v/>
      </c>
    </row>
    <row r="88" spans="1:21" x14ac:dyDescent="0.2">
      <c r="A88" s="25" t="str">
        <f>IF('Sheet 0'!A88="","",'Sheet 0'!A88)</f>
        <v>W639</v>
      </c>
      <c r="B88" s="21">
        <f>IF('Sheet 0'!B88="","",'Sheet 0'!B88)</f>
        <v>14</v>
      </c>
      <c r="C88" s="21">
        <f>IF('Sheet 0'!C88="","",'Sheet 0'!C88)</f>
        <v>14</v>
      </c>
      <c r="D88" s="21">
        <f>IF('Sheet 0'!D88="","",'Sheet 0'!D88)</f>
        <v>28</v>
      </c>
      <c r="E88" s="21" t="str">
        <f>IF('Sheet 0'!E88="","",'Sheet 0'!E88)</f>
        <v>4'-0"</v>
      </c>
      <c r="F88" s="21">
        <f>IF('Sheet 0'!F88="","",'Sheet 0'!F88)</f>
        <v>168</v>
      </c>
      <c r="G88" s="21" t="str">
        <f>IF('Sheet 0'!G88="","",'Sheet 0'!G88)</f>
        <v>STR</v>
      </c>
      <c r="H88" s="21" t="str">
        <f>IF('Sheet 0'!H88="","",'Sheet 0'!H88)</f>
        <v/>
      </c>
      <c r="I88" s="21" t="str">
        <f>IF('Sheet 0'!I88="","",'Sheet 0'!I88)</f>
        <v/>
      </c>
      <c r="J88" s="21" t="str">
        <f>IF('Sheet 0'!J88="","",'Sheet 0'!J88)</f>
        <v/>
      </c>
      <c r="K88" s="21" t="str">
        <f>IF('Sheet 0'!K88="","",'Sheet 0'!K88)</f>
        <v/>
      </c>
      <c r="L88" s="21" t="str">
        <f>IF('Sheet 0'!L88="","",'Sheet 0'!L88)</f>
        <v/>
      </c>
      <c r="M88" s="21" t="e">
        <f>IF('Sheet 0'!#REF!="","",'Sheet 0'!#REF!)</f>
        <v>#REF!</v>
      </c>
      <c r="N88" s="21" t="e">
        <f>IF('Sheet 0'!#REF!="","",'Sheet 0'!#REF!)</f>
        <v>#REF!</v>
      </c>
      <c r="O88" s="21" t="e">
        <f>IF('Sheet 0'!#REF!="","",'Sheet 0'!#REF!)</f>
        <v>#REF!</v>
      </c>
      <c r="P88" s="21" t="e">
        <f>IF('Sheet 0'!#REF!="","",'Sheet 0'!#REF!)</f>
        <v>#REF!</v>
      </c>
      <c r="Q88" s="21" t="e">
        <f>IF('Sheet 0'!#REF!="","",'Sheet 0'!#REF!)</f>
        <v>#REF!</v>
      </c>
      <c r="R88" s="21" t="str">
        <f>IF('Sheet 0'!M88="","",'Sheet 0'!M88)</f>
        <v/>
      </c>
      <c r="S88" s="26" t="str">
        <f>IF('Sheet 0'!N88="","",'Sheet 0'!N88)</f>
        <v/>
      </c>
    </row>
    <row r="89" spans="1:21" x14ac:dyDescent="0.2">
      <c r="A89" s="25" t="str">
        <f>IF('Sheet 0'!A89="","",'Sheet 0'!A89)</f>
        <v>W640</v>
      </c>
      <c r="B89" s="21">
        <f>IF('Sheet 0'!B89="","",'Sheet 0'!B89)</f>
        <v>2</v>
      </c>
      <c r="C89" s="21">
        <f>IF('Sheet 0'!C89="","",'Sheet 0'!C89)</f>
        <v>2</v>
      </c>
      <c r="D89" s="21">
        <f>IF('Sheet 0'!D89="","",'Sheet 0'!D89)</f>
        <v>4</v>
      </c>
      <c r="E89" s="21" t="str">
        <f>IF('Sheet 0'!E89="","",'Sheet 0'!E89)</f>
        <v>7'-0"</v>
      </c>
      <c r="F89" s="21" t="str">
        <f>IF('Sheet 0'!F89="","",'Sheet 0'!F89)</f>
        <v/>
      </c>
      <c r="G89" s="21" t="str">
        <f>IF('Sheet 0'!G89="","",'Sheet 0'!G89)</f>
        <v/>
      </c>
      <c r="H89" s="21" t="str">
        <f>IF('Sheet 0'!H89="","",'Sheet 0'!H89)</f>
        <v/>
      </c>
      <c r="I89" s="21" t="str">
        <f>IF('Sheet 0'!I89="","",'Sheet 0'!I89)</f>
        <v/>
      </c>
      <c r="J89" s="21" t="str">
        <f>IF('Sheet 0'!J89="","",'Sheet 0'!J89)</f>
        <v/>
      </c>
      <c r="K89" s="21" t="str">
        <f>IF('Sheet 0'!K89="","",'Sheet 0'!K89)</f>
        <v/>
      </c>
      <c r="L89" s="21" t="str">
        <f>IF('Sheet 0'!L89="","",'Sheet 0'!L89)</f>
        <v/>
      </c>
      <c r="M89" s="21" t="e">
        <f>IF('Sheet 0'!#REF!="","",'Sheet 0'!#REF!)</f>
        <v>#REF!</v>
      </c>
      <c r="N89" s="21" t="e">
        <f>IF('Sheet 0'!#REF!="","",'Sheet 0'!#REF!)</f>
        <v>#REF!</v>
      </c>
      <c r="O89" s="21" t="e">
        <f>IF('Sheet 0'!#REF!="","",'Sheet 0'!#REF!)</f>
        <v>#REF!</v>
      </c>
      <c r="P89" s="21" t="e">
        <f>IF('Sheet 0'!#REF!="","",'Sheet 0'!#REF!)</f>
        <v>#REF!</v>
      </c>
      <c r="Q89" s="21" t="e">
        <f>IF('Sheet 0'!#REF!="","",'Sheet 0'!#REF!)</f>
        <v>#REF!</v>
      </c>
      <c r="R89" s="21" t="str">
        <f>IF('Sheet 0'!M89="","",'Sheet 0'!M89)</f>
        <v/>
      </c>
      <c r="S89" s="26" t="str">
        <f>IF('Sheet 0'!N89="","",'Sheet 0'!N89)</f>
        <v/>
      </c>
    </row>
    <row r="90" spans="1:21" x14ac:dyDescent="0.2">
      <c r="A90" s="25" t="str">
        <f>IF('Sheet 0'!A90="","",'Sheet 0'!A90)</f>
        <v/>
      </c>
      <c r="B90" s="21" t="str">
        <f>IF('Sheet 0'!B90="","",'Sheet 0'!B90)</f>
        <v>SER. OF</v>
      </c>
      <c r="C90" s="21" t="str">
        <f>IF('Sheet 0'!C90="","",'Sheet 0'!C90)</f>
        <v>SER. OF</v>
      </c>
      <c r="D90" s="21" t="str">
        <f>IF('Sheet 0'!D90="","",'Sheet 0'!D90)</f>
        <v>SER. OF</v>
      </c>
      <c r="E90" s="21" t="str">
        <f>IF('Sheet 0'!E90="","",'Sheet 0'!E90)</f>
        <v>TO</v>
      </c>
      <c r="F90" s="21">
        <f>IF('Sheet 0'!F90="","",'Sheet 0'!F90)</f>
        <v>265</v>
      </c>
      <c r="G90" s="21" t="str">
        <f>IF('Sheet 0'!G90="","",'Sheet 0'!G90)</f>
        <v>STR</v>
      </c>
      <c r="H90" s="21" t="str">
        <f>IF('Sheet 0'!H90="","",'Sheet 0'!H90)</f>
        <v/>
      </c>
      <c r="I90" s="21" t="str">
        <f>IF('Sheet 0'!I90="","",'Sheet 0'!I90)</f>
        <v/>
      </c>
      <c r="J90" s="21" t="str">
        <f>IF('Sheet 0'!J90="","",'Sheet 0'!J90)</f>
        <v/>
      </c>
      <c r="K90" s="21" t="str">
        <f>IF('Sheet 0'!K90="","",'Sheet 0'!K90)</f>
        <v/>
      </c>
      <c r="L90" s="21" t="str">
        <f>IF('Sheet 0'!L90="","",'Sheet 0'!L90)</f>
        <v/>
      </c>
      <c r="M90" s="21" t="e">
        <f>IF('Sheet 0'!#REF!="","",'Sheet 0'!#REF!)</f>
        <v>#REF!</v>
      </c>
      <c r="N90" s="21" t="e">
        <f>IF('Sheet 0'!#REF!="","",'Sheet 0'!#REF!)</f>
        <v>#REF!</v>
      </c>
      <c r="O90" s="21" t="e">
        <f>IF('Sheet 0'!#REF!="","",'Sheet 0'!#REF!)</f>
        <v>#REF!</v>
      </c>
      <c r="P90" s="21" t="e">
        <f>IF('Sheet 0'!#REF!="","",'Sheet 0'!#REF!)</f>
        <v>#REF!</v>
      </c>
      <c r="Q90" s="21" t="e">
        <f>IF('Sheet 0'!#REF!="","",'Sheet 0'!#REF!)</f>
        <v>#REF!</v>
      </c>
      <c r="R90" s="21" t="str">
        <f>IF('Sheet 0'!M90="","",'Sheet 0'!M90)</f>
        <v/>
      </c>
      <c r="S90" s="26" t="str">
        <f>IF('Sheet 0'!N90="","",'Sheet 0'!N90)</f>
        <v>11"</v>
      </c>
    </row>
    <row r="91" spans="1:21" x14ac:dyDescent="0.2">
      <c r="A91" s="25" t="str">
        <f>IF('Sheet 0'!A91="","",'Sheet 0'!A91)</f>
        <v/>
      </c>
      <c r="B91" s="21">
        <f>IF('Sheet 0'!B91="","",'Sheet 0'!B91)</f>
        <v>5</v>
      </c>
      <c r="C91" s="21">
        <f>IF('Sheet 0'!C91="","",'Sheet 0'!C91)</f>
        <v>5</v>
      </c>
      <c r="D91" s="21">
        <f>IF('Sheet 0'!D91="","",'Sheet 0'!D91)</f>
        <v>5</v>
      </c>
      <c r="E91" s="21" t="str">
        <f>IF('Sheet 0'!E91="","",'Sheet 0'!E91)</f>
        <v>10'-8"</v>
      </c>
      <c r="F91" s="21" t="str">
        <f>IF('Sheet 0'!F91="","",'Sheet 0'!F91)</f>
        <v/>
      </c>
      <c r="G91" s="21" t="str">
        <f>IF('Sheet 0'!G91="","",'Sheet 0'!G91)</f>
        <v/>
      </c>
      <c r="H91" s="21" t="str">
        <f>IF('Sheet 0'!H91="","",'Sheet 0'!H91)</f>
        <v/>
      </c>
      <c r="I91" s="21" t="str">
        <f>IF('Sheet 0'!I91="","",'Sheet 0'!I91)</f>
        <v/>
      </c>
      <c r="J91" s="21" t="str">
        <f>IF('Sheet 0'!J91="","",'Sheet 0'!J91)</f>
        <v/>
      </c>
      <c r="K91" s="21" t="str">
        <f>IF('Sheet 0'!K91="","",'Sheet 0'!K91)</f>
        <v/>
      </c>
      <c r="L91" s="21" t="str">
        <f>IF('Sheet 0'!L91="","",'Sheet 0'!L91)</f>
        <v/>
      </c>
      <c r="M91" s="21" t="e">
        <f>IF('Sheet 0'!#REF!="","",'Sheet 0'!#REF!)</f>
        <v>#REF!</v>
      </c>
      <c r="N91" s="21" t="e">
        <f>IF('Sheet 0'!#REF!="","",'Sheet 0'!#REF!)</f>
        <v>#REF!</v>
      </c>
      <c r="O91" s="21" t="e">
        <f>IF('Sheet 0'!#REF!="","",'Sheet 0'!#REF!)</f>
        <v>#REF!</v>
      </c>
      <c r="P91" s="21" t="e">
        <f>IF('Sheet 0'!#REF!="","",'Sheet 0'!#REF!)</f>
        <v>#REF!</v>
      </c>
      <c r="Q91" s="21" t="e">
        <f>IF('Sheet 0'!#REF!="","",'Sheet 0'!#REF!)</f>
        <v>#REF!</v>
      </c>
      <c r="R91" s="21" t="str">
        <f>IF('Sheet 0'!M91="","",'Sheet 0'!M91)</f>
        <v/>
      </c>
      <c r="S91" s="26" t="str">
        <f>IF('Sheet 0'!N91="","",'Sheet 0'!N91)</f>
        <v>9 1/4"</v>
      </c>
    </row>
    <row r="92" spans="1:21" x14ac:dyDescent="0.2">
      <c r="A92" s="25" t="str">
        <f>IF('Sheet 0'!A92="","",'Sheet 0'!A92)</f>
        <v>W641</v>
      </c>
      <c r="B92" s="21">
        <f>IF('Sheet 0'!B92="","",'Sheet 0'!B92)</f>
        <v>2</v>
      </c>
      <c r="C92" s="21">
        <f>IF('Sheet 0'!C92="","",'Sheet 0'!C92)</f>
        <v>2</v>
      </c>
      <c r="D92" s="21">
        <f>IF('Sheet 0'!D92="","",'Sheet 0'!D92)</f>
        <v>4</v>
      </c>
      <c r="E92" s="21" t="str">
        <f>IF('Sheet 0'!E92="","",'Sheet 0'!E92)</f>
        <v>1'-4"</v>
      </c>
      <c r="F92" s="21" t="str">
        <f>IF('Sheet 0'!F92="","",'Sheet 0'!F92)</f>
        <v/>
      </c>
      <c r="G92" s="21" t="str">
        <f>IF('Sheet 0'!G92="","",'Sheet 0'!G92)</f>
        <v/>
      </c>
      <c r="H92" s="21" t="str">
        <f>IF('Sheet 0'!H92="","",'Sheet 0'!H92)</f>
        <v/>
      </c>
      <c r="I92" s="21" t="str">
        <f>IF('Sheet 0'!I92="","",'Sheet 0'!I92)</f>
        <v/>
      </c>
      <c r="J92" s="21" t="str">
        <f>IF('Sheet 0'!J92="","",'Sheet 0'!J92)</f>
        <v/>
      </c>
      <c r="K92" s="21" t="str">
        <f>IF('Sheet 0'!K92="","",'Sheet 0'!K92)</f>
        <v/>
      </c>
      <c r="L92" s="21" t="str">
        <f>IF('Sheet 0'!L92="","",'Sheet 0'!L92)</f>
        <v/>
      </c>
      <c r="M92" s="21" t="e">
        <f>IF('Sheet 0'!#REF!="","",'Sheet 0'!#REF!)</f>
        <v>#REF!</v>
      </c>
      <c r="N92" s="21" t="e">
        <f>IF('Sheet 0'!#REF!="","",'Sheet 0'!#REF!)</f>
        <v>#REF!</v>
      </c>
      <c r="O92" s="21" t="e">
        <f>IF('Sheet 0'!#REF!="","",'Sheet 0'!#REF!)</f>
        <v>#REF!</v>
      </c>
      <c r="P92" s="21" t="e">
        <f>IF('Sheet 0'!#REF!="","",'Sheet 0'!#REF!)</f>
        <v>#REF!</v>
      </c>
      <c r="Q92" s="21" t="e">
        <f>IF('Sheet 0'!#REF!="","",'Sheet 0'!#REF!)</f>
        <v>#REF!</v>
      </c>
      <c r="R92" s="21" t="str">
        <f>IF('Sheet 0'!M92="","",'Sheet 0'!M92)</f>
        <v/>
      </c>
      <c r="S92" s="26" t="str">
        <f>IF('Sheet 0'!N92="","",'Sheet 0'!N92)</f>
        <v/>
      </c>
    </row>
    <row r="93" spans="1:21" x14ac:dyDescent="0.2">
      <c r="A93" s="25" t="str">
        <f>IF('Sheet 0'!A93="","",'Sheet 0'!A93)</f>
        <v/>
      </c>
      <c r="B93" s="21" t="str">
        <f>IF('Sheet 0'!B93="","",'Sheet 0'!B93)</f>
        <v>SER. OF</v>
      </c>
      <c r="C93" s="21" t="str">
        <f>IF('Sheet 0'!C93="","",'Sheet 0'!C93)</f>
        <v>SER. OF</v>
      </c>
      <c r="D93" s="21" t="str">
        <f>IF('Sheet 0'!D93="","",'Sheet 0'!D93)</f>
        <v>SER. OF</v>
      </c>
      <c r="E93" s="21" t="str">
        <f>IF('Sheet 0'!E93="","",'Sheet 0'!E93)</f>
        <v>TO</v>
      </c>
      <c r="F93" s="21">
        <f>IF('Sheet 0'!F93="","",'Sheet 0'!F93)</f>
        <v>69</v>
      </c>
      <c r="G93" s="21" t="str">
        <f>IF('Sheet 0'!G93="","",'Sheet 0'!G93)</f>
        <v>STR</v>
      </c>
      <c r="H93" s="21" t="str">
        <f>IF('Sheet 0'!H93="","",'Sheet 0'!H93)</f>
        <v/>
      </c>
      <c r="I93" s="21" t="str">
        <f>IF('Sheet 0'!I93="","",'Sheet 0'!I93)</f>
        <v/>
      </c>
      <c r="J93" s="21" t="str">
        <f>IF('Sheet 0'!J93="","",'Sheet 0'!J93)</f>
        <v/>
      </c>
      <c r="K93" s="21" t="str">
        <f>IF('Sheet 0'!K93="","",'Sheet 0'!K93)</f>
        <v/>
      </c>
      <c r="L93" s="21" t="str">
        <f>IF('Sheet 0'!L93="","",'Sheet 0'!L93)</f>
        <v/>
      </c>
      <c r="M93" s="21" t="e">
        <f>IF('Sheet 0'!#REF!="","",'Sheet 0'!#REF!)</f>
        <v>#REF!</v>
      </c>
      <c r="N93" s="21" t="e">
        <f>IF('Sheet 0'!#REF!="","",'Sheet 0'!#REF!)</f>
        <v>#REF!</v>
      </c>
      <c r="O93" s="21" t="e">
        <f>IF('Sheet 0'!#REF!="","",'Sheet 0'!#REF!)</f>
        <v>#REF!</v>
      </c>
      <c r="P93" s="21" t="e">
        <f>IF('Sheet 0'!#REF!="","",'Sheet 0'!#REF!)</f>
        <v>#REF!</v>
      </c>
      <c r="Q93" s="21" t="e">
        <f>IF('Sheet 0'!#REF!="","",'Sheet 0'!#REF!)</f>
        <v>#REF!</v>
      </c>
      <c r="R93" s="21" t="str">
        <f>IF('Sheet 0'!M93="","",'Sheet 0'!M93)</f>
        <v/>
      </c>
      <c r="S93" s="26" t="str">
        <f>IF('Sheet 0'!N93="","",'Sheet 0'!N93)</f>
        <v/>
      </c>
    </row>
    <row r="94" spans="1:21" x14ac:dyDescent="0.2">
      <c r="A94" s="25" t="str">
        <f>IF('Sheet 0'!A94="","",'Sheet 0'!A94)</f>
        <v/>
      </c>
      <c r="B94" s="21">
        <f>IF('Sheet 0'!B94="","",'Sheet 0'!B94)</f>
        <v>4</v>
      </c>
      <c r="C94" s="21">
        <f>IF('Sheet 0'!C94="","",'Sheet 0'!C94)</f>
        <v>4</v>
      </c>
      <c r="D94" s="21">
        <f>IF('Sheet 0'!D94="","",'Sheet 0'!D94)</f>
        <v>4</v>
      </c>
      <c r="E94" s="21" t="str">
        <f>IF('Sheet 0'!E94="","",'Sheet 0'!E94)</f>
        <v>4'-5"</v>
      </c>
      <c r="F94" s="21" t="str">
        <f>IF('Sheet 0'!F94="","",'Sheet 0'!F94)</f>
        <v/>
      </c>
      <c r="G94" s="21" t="str">
        <f>IF('Sheet 0'!G94="","",'Sheet 0'!G94)</f>
        <v/>
      </c>
      <c r="H94" s="21" t="str">
        <f>IF('Sheet 0'!H94="","",'Sheet 0'!H94)</f>
        <v/>
      </c>
      <c r="I94" s="21" t="str">
        <f>IF('Sheet 0'!I94="","",'Sheet 0'!I94)</f>
        <v/>
      </c>
      <c r="J94" s="21" t="str">
        <f>IF('Sheet 0'!J94="","",'Sheet 0'!J94)</f>
        <v/>
      </c>
      <c r="K94" s="21" t="str">
        <f>IF('Sheet 0'!K94="","",'Sheet 0'!K94)</f>
        <v/>
      </c>
      <c r="L94" s="21" t="str">
        <f>IF('Sheet 0'!L94="","",'Sheet 0'!L94)</f>
        <v/>
      </c>
      <c r="M94" s="21" t="e">
        <f>IF('Sheet 0'!#REF!="","",'Sheet 0'!#REF!)</f>
        <v>#REF!</v>
      </c>
      <c r="N94" s="21" t="e">
        <f>IF('Sheet 0'!#REF!="","",'Sheet 0'!#REF!)</f>
        <v>#REF!</v>
      </c>
      <c r="O94" s="21" t="e">
        <f>IF('Sheet 0'!#REF!="","",'Sheet 0'!#REF!)</f>
        <v>#REF!</v>
      </c>
      <c r="P94" s="21" t="e">
        <f>IF('Sheet 0'!#REF!="","",'Sheet 0'!#REF!)</f>
        <v>#REF!</v>
      </c>
      <c r="Q94" s="21" t="e">
        <f>IF('Sheet 0'!#REF!="","",'Sheet 0'!#REF!)</f>
        <v>#REF!</v>
      </c>
      <c r="R94" s="21" t="str">
        <f>IF('Sheet 0'!M94="","",'Sheet 0'!M94)</f>
        <v/>
      </c>
      <c r="S94" s="26" t="str">
        <f>IF('Sheet 0'!N94="","",'Sheet 0'!N94)</f>
        <v/>
      </c>
    </row>
    <row r="95" spans="1:21" x14ac:dyDescent="0.2">
      <c r="A95" s="30"/>
      <c r="B95" s="21"/>
      <c r="C95" s="28"/>
      <c r="D95" s="28"/>
      <c r="E95" s="28"/>
      <c r="F95" s="29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31"/>
    </row>
    <row r="96" spans="1:21" x14ac:dyDescent="0.2">
      <c r="A96" s="30"/>
      <c r="B96" s="28"/>
      <c r="C96" s="28"/>
      <c r="D96" s="28"/>
      <c r="E96" s="21" t="str">
        <f>IF('[1]Sheet 0'!E96="","",'[1]Sheet 0'!E96)</f>
        <v>TOTAL =</v>
      </c>
      <c r="F96" s="21">
        <f>IF('[1]Sheet 0'!F96="","",'[1]Sheet 0'!F96)</f>
        <v>15593</v>
      </c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31"/>
    </row>
    <row r="97" spans="1:19" ht="13.5" thickBot="1" x14ac:dyDescent="0.25">
      <c r="A97" s="32"/>
      <c r="B97" s="33"/>
      <c r="C97" s="33"/>
      <c r="D97" s="33"/>
      <c r="E97" s="33"/>
      <c r="F97" s="34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5"/>
    </row>
  </sheetData>
  <mergeCells count="22">
    <mergeCell ref="A5:S5"/>
    <mergeCell ref="G1:G4"/>
    <mergeCell ref="L3:L4"/>
    <mergeCell ref="R3:R4"/>
    <mergeCell ref="F1:F4"/>
    <mergeCell ref="H1:S2"/>
    <mergeCell ref="K3:K4"/>
    <mergeCell ref="A1:A4"/>
    <mergeCell ref="E1:E4"/>
    <mergeCell ref="S3:S4"/>
    <mergeCell ref="J3:J4"/>
    <mergeCell ref="P3:P4"/>
    <mergeCell ref="Q3:Q4"/>
    <mergeCell ref="O3:O4"/>
    <mergeCell ref="H3:H4"/>
    <mergeCell ref="B1:D2"/>
    <mergeCell ref="N3:N4"/>
    <mergeCell ref="B3:B4"/>
    <mergeCell ref="C3:C4"/>
    <mergeCell ref="D3:D4"/>
    <mergeCell ref="I3:I4"/>
    <mergeCell ref="M3:M4"/>
  </mergeCells>
  <pageMargins left="0.75" right="0.75" top="1" bottom="1" header="0.5" footer="0.5"/>
  <pageSetup paperSize="17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opLeftCell="A4" workbookViewId="0">
      <selection activeCell="U41" sqref="U41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78C8E-C5D9-4218-932B-0F68AAEEAD00}">
  <dimension ref="A1"/>
  <sheetViews>
    <sheetView workbookViewId="0">
      <selection activeCell="R37" sqref="R37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220D-EF2D-4E0D-BFC1-BF487BC0685A}">
  <dimension ref="A1:B12"/>
  <sheetViews>
    <sheetView workbookViewId="0">
      <selection activeCell="H25" sqref="H25"/>
    </sheetView>
  </sheetViews>
  <sheetFormatPr defaultRowHeight="12.75" x14ac:dyDescent="0.2"/>
  <cols>
    <col min="2" max="2" width="12.7109375" customWidth="1"/>
  </cols>
  <sheetData>
    <row r="1" spans="1:2" x14ac:dyDescent="0.2">
      <c r="A1" s="2" t="s">
        <v>18</v>
      </c>
      <c r="B1" s="3" t="s">
        <v>19</v>
      </c>
    </row>
    <row r="2" spans="1:2" x14ac:dyDescent="0.2">
      <c r="A2" s="4" t="s">
        <v>20</v>
      </c>
      <c r="B2" s="6">
        <v>0.376</v>
      </c>
    </row>
    <row r="3" spans="1:2" x14ac:dyDescent="0.2">
      <c r="A3" s="4" t="s">
        <v>21</v>
      </c>
      <c r="B3" s="6">
        <v>0.66800000000000004</v>
      </c>
    </row>
    <row r="4" spans="1:2" x14ac:dyDescent="0.2">
      <c r="A4" s="4" t="s">
        <v>22</v>
      </c>
      <c r="B4" s="6">
        <v>1.0429999999999999</v>
      </c>
    </row>
    <row r="5" spans="1:2" x14ac:dyDescent="0.2">
      <c r="A5" s="4" t="s">
        <v>23</v>
      </c>
      <c r="B5" s="6">
        <v>1.502</v>
      </c>
    </row>
    <row r="6" spans="1:2" x14ac:dyDescent="0.2">
      <c r="A6" s="4" t="s">
        <v>24</v>
      </c>
      <c r="B6" s="6">
        <v>2.044</v>
      </c>
    </row>
    <row r="7" spans="1:2" x14ac:dyDescent="0.2">
      <c r="A7" s="4" t="s">
        <v>25</v>
      </c>
      <c r="B7" s="6">
        <v>2.67</v>
      </c>
    </row>
    <row r="8" spans="1:2" x14ac:dyDescent="0.2">
      <c r="A8" s="4" t="s">
        <v>34</v>
      </c>
      <c r="B8" s="7">
        <v>3.4</v>
      </c>
    </row>
    <row r="9" spans="1:2" x14ac:dyDescent="0.2">
      <c r="A9" s="4" t="s">
        <v>35</v>
      </c>
      <c r="B9" s="7">
        <v>4.3029999999999999</v>
      </c>
    </row>
    <row r="10" spans="1:2" x14ac:dyDescent="0.2">
      <c r="A10" s="4" t="s">
        <v>26</v>
      </c>
      <c r="B10" s="6">
        <v>5.3129999999999997</v>
      </c>
    </row>
    <row r="11" spans="1:2" x14ac:dyDescent="0.2">
      <c r="A11" s="4" t="s">
        <v>27</v>
      </c>
      <c r="B11" s="8">
        <v>7.65</v>
      </c>
    </row>
    <row r="12" spans="1:2" x14ac:dyDescent="0.2">
      <c r="A12" s="5" t="s">
        <v>28</v>
      </c>
      <c r="B12" s="9">
        <v>13.6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B3BF9-E69B-4574-87AA-3500E15CA42F}">
  <dimension ref="A1:AF87"/>
  <sheetViews>
    <sheetView topLeftCell="A71" zoomScale="85" zoomScaleNormal="85" workbookViewId="0">
      <selection activeCell="Q7" sqref="Q7"/>
    </sheetView>
  </sheetViews>
  <sheetFormatPr defaultRowHeight="12.75" x14ac:dyDescent="0.2"/>
  <cols>
    <col min="1" max="3" width="13" style="11" customWidth="1"/>
    <col min="4" max="4" width="14.85546875" style="11" customWidth="1"/>
    <col min="5" max="6" width="14.7109375" style="11" customWidth="1"/>
    <col min="7" max="7" width="7.140625" style="11" customWidth="1"/>
    <col min="8" max="8" width="8.140625" style="11" customWidth="1"/>
    <col min="9" max="12" width="12.7109375" style="11" customWidth="1"/>
    <col min="13" max="14" width="9.140625" style="11"/>
    <col min="18" max="18" width="11.140625" customWidth="1"/>
    <col min="19" max="19" width="11.28515625" customWidth="1"/>
    <col min="23" max="23" width="11" customWidth="1"/>
    <col min="30" max="30" width="11.5703125" customWidth="1"/>
  </cols>
  <sheetData>
    <row r="1" spans="1:32" ht="25.5" customHeight="1" thickBot="1" x14ac:dyDescent="0.25">
      <c r="A1" s="41" t="s">
        <v>12</v>
      </c>
      <c r="B1" s="44" t="s">
        <v>11</v>
      </c>
      <c r="C1" s="45"/>
      <c r="D1" s="46"/>
      <c r="E1" s="41" t="s">
        <v>0</v>
      </c>
      <c r="F1" s="42" t="s">
        <v>1</v>
      </c>
      <c r="G1" s="43" t="s">
        <v>2</v>
      </c>
      <c r="H1" s="41" t="s">
        <v>3</v>
      </c>
      <c r="I1" s="41"/>
      <c r="J1" s="41"/>
      <c r="K1" s="41"/>
      <c r="L1" s="41"/>
      <c r="M1" s="41"/>
      <c r="N1" s="41"/>
    </row>
    <row r="2" spans="1:32" ht="18.75" customHeight="1" thickBot="1" x14ac:dyDescent="0.25">
      <c r="A2" s="41"/>
      <c r="B2" s="47"/>
      <c r="C2" s="48"/>
      <c r="D2" s="49"/>
      <c r="E2" s="41"/>
      <c r="F2" s="42"/>
      <c r="G2" s="43"/>
      <c r="H2" s="41"/>
      <c r="I2" s="41"/>
      <c r="J2" s="41"/>
      <c r="K2" s="41"/>
      <c r="L2" s="41"/>
      <c r="M2" s="41"/>
      <c r="N2" s="41"/>
    </row>
    <row r="3" spans="1:32" ht="13.5" customHeight="1" thickBot="1" x14ac:dyDescent="0.25">
      <c r="A3" s="41"/>
      <c r="B3" s="36" t="s">
        <v>31</v>
      </c>
      <c r="C3" s="36" t="s">
        <v>32</v>
      </c>
      <c r="D3" s="36" t="s">
        <v>33</v>
      </c>
      <c r="E3" s="41"/>
      <c r="F3" s="42"/>
      <c r="G3" s="43"/>
      <c r="H3" s="41" t="s">
        <v>4</v>
      </c>
      <c r="I3" s="41" t="s">
        <v>5</v>
      </c>
      <c r="J3" s="41" t="s">
        <v>6</v>
      </c>
      <c r="K3" s="41" t="s">
        <v>7</v>
      </c>
      <c r="L3" s="41" t="s">
        <v>8</v>
      </c>
      <c r="M3" s="41" t="s">
        <v>9</v>
      </c>
      <c r="N3" s="41" t="s">
        <v>10</v>
      </c>
    </row>
    <row r="4" spans="1:32" ht="13.5" customHeight="1" thickBot="1" x14ac:dyDescent="0.25">
      <c r="A4" s="41"/>
      <c r="B4" s="37"/>
      <c r="C4" s="37"/>
      <c r="D4" s="37"/>
      <c r="E4" s="41"/>
      <c r="F4" s="42"/>
      <c r="G4" s="43"/>
      <c r="H4" s="41"/>
      <c r="I4" s="41"/>
      <c r="J4" s="41"/>
      <c r="K4" s="41"/>
      <c r="L4" s="41"/>
      <c r="M4" s="41"/>
      <c r="N4" s="41"/>
    </row>
    <row r="5" spans="1:32" ht="17.25" customHeight="1" thickBot="1" x14ac:dyDescent="0.25">
      <c r="A5" s="38" t="s">
        <v>161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40"/>
    </row>
    <row r="6" spans="1:32" ht="17.25" customHeight="1" x14ac:dyDescent="0.2">
      <c r="A6" s="12" t="s">
        <v>52</v>
      </c>
      <c r="B6" s="11">
        <v>28</v>
      </c>
      <c r="C6" s="11">
        <v>28</v>
      </c>
      <c r="D6" s="11">
        <f>B6+C6</f>
        <v>56</v>
      </c>
      <c r="E6" s="11" t="s">
        <v>79</v>
      </c>
      <c r="F6" s="13">
        <f t="shared" ref="F6:F8" si="0">ROUND(D6*O6*P6, 0)</f>
        <v>1752</v>
      </c>
      <c r="G6" s="11" t="s">
        <v>29</v>
      </c>
      <c r="O6" s="14">
        <v>1.0429999999999999</v>
      </c>
      <c r="P6" s="10">
        <v>30</v>
      </c>
      <c r="Q6" s="15"/>
      <c r="R6" s="15"/>
      <c r="S6" s="15"/>
      <c r="T6" s="15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ht="17.25" customHeight="1" x14ac:dyDescent="0.2">
      <c r="A7" s="12" t="s">
        <v>80</v>
      </c>
      <c r="B7" s="11">
        <v>18</v>
      </c>
      <c r="C7" s="11">
        <v>18</v>
      </c>
      <c r="D7" s="11">
        <f>B7+C7</f>
        <v>36</v>
      </c>
      <c r="E7" s="11" t="s">
        <v>82</v>
      </c>
      <c r="F7" s="13">
        <f t="shared" si="0"/>
        <v>713</v>
      </c>
      <c r="G7" s="11" t="s">
        <v>29</v>
      </c>
      <c r="O7" s="14">
        <v>1.0429999999999999</v>
      </c>
      <c r="P7" s="10">
        <v>19</v>
      </c>
      <c r="Q7" s="15"/>
      <c r="R7" s="15"/>
      <c r="S7" s="15"/>
      <c r="T7" s="15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ht="17.25" customHeight="1" x14ac:dyDescent="0.2">
      <c r="A8" s="12" t="s">
        <v>81</v>
      </c>
      <c r="B8" s="11">
        <v>10</v>
      </c>
      <c r="C8" s="11">
        <v>10</v>
      </c>
      <c r="D8" s="11">
        <f>B8+C8</f>
        <v>20</v>
      </c>
      <c r="E8" s="11" t="s">
        <v>83</v>
      </c>
      <c r="F8" s="13">
        <f t="shared" si="0"/>
        <v>402</v>
      </c>
      <c r="G8" s="11" t="s">
        <v>29</v>
      </c>
      <c r="O8" s="14">
        <v>1.0429999999999999</v>
      </c>
      <c r="P8" s="10">
        <v>19.25</v>
      </c>
      <c r="Q8" s="15"/>
      <c r="R8" s="15"/>
      <c r="S8" s="15"/>
      <c r="T8" s="15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ht="18.75" customHeight="1" x14ac:dyDescent="0.2">
      <c r="A9" s="12"/>
      <c r="B9" s="12"/>
      <c r="C9" s="12"/>
      <c r="E9" s="12"/>
      <c r="F9" s="13"/>
      <c r="G9" s="12"/>
      <c r="H9" s="12"/>
      <c r="I9" s="12"/>
      <c r="O9" s="14"/>
      <c r="P9" s="10"/>
      <c r="Q9" s="15"/>
      <c r="R9" s="15"/>
      <c r="S9" s="15"/>
      <c r="T9" s="15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ht="18" customHeight="1" x14ac:dyDescent="0.2">
      <c r="A10" s="12" t="s">
        <v>46</v>
      </c>
      <c r="B10" s="12">
        <v>61</v>
      </c>
      <c r="C10" s="12">
        <v>61</v>
      </c>
      <c r="D10" s="11">
        <f t="shared" ref="D10:D22" si="1">B10+C10</f>
        <v>122</v>
      </c>
      <c r="E10" s="12" t="s">
        <v>86</v>
      </c>
      <c r="F10" s="13">
        <f>ROUND(D10*O10*P10,0)</f>
        <v>1573</v>
      </c>
      <c r="G10" s="11">
        <v>2</v>
      </c>
      <c r="H10" s="12" t="s">
        <v>85</v>
      </c>
      <c r="I10" s="12" t="s">
        <v>39</v>
      </c>
      <c r="J10" s="12" t="s">
        <v>85</v>
      </c>
      <c r="O10" s="17">
        <v>1.502</v>
      </c>
      <c r="P10" s="15">
        <v>8.5830000000000002</v>
      </c>
      <c r="Q10" s="15">
        <f>R10+S10+T10+U10+V10+W10+X10-AD10-AE10-AF10-AG10-AH10</f>
        <v>8.5826666666666682</v>
      </c>
      <c r="R10" s="15">
        <v>4</v>
      </c>
      <c r="S10" s="15">
        <f>11/12</f>
        <v>0.91666666666666663</v>
      </c>
      <c r="T10" s="15">
        <v>4</v>
      </c>
      <c r="U10" s="19"/>
      <c r="V10" s="20"/>
      <c r="W10" s="16"/>
      <c r="AD10">
        <v>0.16700000000000001</v>
      </c>
      <c r="AE10">
        <v>0.16700000000000001</v>
      </c>
    </row>
    <row r="11" spans="1:32" ht="18" customHeight="1" x14ac:dyDescent="0.2">
      <c r="A11" s="12" t="s">
        <v>48</v>
      </c>
      <c r="B11" s="12">
        <v>62</v>
      </c>
      <c r="C11" s="12">
        <v>61</v>
      </c>
      <c r="D11" s="11">
        <f t="shared" si="1"/>
        <v>123</v>
      </c>
      <c r="E11" s="12" t="s">
        <v>89</v>
      </c>
      <c r="F11" s="13">
        <f>ROUND(D11*O11*P11,0)</f>
        <v>1216</v>
      </c>
      <c r="G11" s="11">
        <v>2</v>
      </c>
      <c r="H11" s="12" t="s">
        <v>87</v>
      </c>
      <c r="I11" s="12" t="s">
        <v>88</v>
      </c>
      <c r="J11" s="12" t="s">
        <v>87</v>
      </c>
      <c r="O11" s="17">
        <v>1.502</v>
      </c>
      <c r="P11" s="15">
        <v>6.5830000000000002</v>
      </c>
      <c r="Q11" s="15">
        <f>R11+S11+T11+U11+V11+W11+X11-AD11-AE11-AF11-AG11-AH11</f>
        <v>6.5826666666666673</v>
      </c>
      <c r="R11" s="15">
        <v>2.75</v>
      </c>
      <c r="S11" s="15">
        <f>1+5/12</f>
        <v>1.4166666666666667</v>
      </c>
      <c r="T11" s="15">
        <v>2.75</v>
      </c>
      <c r="U11" s="19"/>
      <c r="V11" s="20"/>
      <c r="W11" s="16"/>
      <c r="AD11">
        <v>0.16700000000000001</v>
      </c>
      <c r="AE11">
        <v>0.16700000000000001</v>
      </c>
    </row>
    <row r="12" spans="1:32" ht="18.75" customHeight="1" x14ac:dyDescent="0.2">
      <c r="A12" s="12" t="s">
        <v>47</v>
      </c>
      <c r="B12" s="11">
        <v>64</v>
      </c>
      <c r="C12" s="11">
        <v>64</v>
      </c>
      <c r="D12" s="11">
        <f t="shared" si="1"/>
        <v>128</v>
      </c>
      <c r="E12" s="11" t="s">
        <v>98</v>
      </c>
      <c r="F12" s="13">
        <f t="shared" ref="F12:F18" si="2">ROUND(D12*O12*P12, 0)</f>
        <v>400</v>
      </c>
      <c r="G12" s="11">
        <v>1</v>
      </c>
      <c r="H12" s="11" t="s">
        <v>38</v>
      </c>
      <c r="I12" s="11" t="s">
        <v>97</v>
      </c>
      <c r="O12" s="17">
        <v>1.502</v>
      </c>
      <c r="P12" s="10">
        <v>2.0830000000000002</v>
      </c>
      <c r="Q12" s="15">
        <f>SUM(R12:Y12)-SUM(AB12:AF12)</f>
        <v>2.0830000000000002</v>
      </c>
      <c r="R12" s="19">
        <v>1</v>
      </c>
      <c r="S12" s="19">
        <v>1.25</v>
      </c>
      <c r="T12" s="15"/>
      <c r="U12" s="19"/>
      <c r="V12" s="19"/>
      <c r="W12" s="19"/>
      <c r="AD12" s="19">
        <v>0.16700000000000001</v>
      </c>
      <c r="AE12" s="19"/>
      <c r="AF12" s="19"/>
    </row>
    <row r="13" spans="1:32" ht="18.75" customHeight="1" x14ac:dyDescent="0.2">
      <c r="A13" s="12" t="s">
        <v>49</v>
      </c>
      <c r="B13" s="11">
        <v>63</v>
      </c>
      <c r="D13" s="11">
        <f t="shared" si="1"/>
        <v>63</v>
      </c>
      <c r="E13" s="11" t="s">
        <v>105</v>
      </c>
      <c r="F13" s="13">
        <f t="shared" si="2"/>
        <v>481</v>
      </c>
      <c r="G13" s="11">
        <v>2</v>
      </c>
      <c r="H13" s="12" t="s">
        <v>38</v>
      </c>
      <c r="I13" s="12" t="s">
        <v>37</v>
      </c>
      <c r="J13" s="12" t="s">
        <v>38</v>
      </c>
      <c r="O13" s="17">
        <v>1.502</v>
      </c>
      <c r="P13" s="15">
        <v>5.0830000000000002</v>
      </c>
      <c r="Q13" s="15">
        <f>R13+S13+T13+U13+V13+W13+X13-AD13-AE13-AF13-AG13-AH13</f>
        <v>5.0826666666666664</v>
      </c>
      <c r="R13" s="15">
        <v>1</v>
      </c>
      <c r="S13" s="15">
        <f>3+5/12</f>
        <v>3.4166666666666665</v>
      </c>
      <c r="T13" s="15">
        <v>1</v>
      </c>
      <c r="U13" s="19"/>
      <c r="V13" s="20"/>
      <c r="W13" s="16"/>
      <c r="AD13">
        <v>0.16700000000000001</v>
      </c>
      <c r="AE13">
        <v>0.16700000000000001</v>
      </c>
      <c r="AF13" s="19"/>
    </row>
    <row r="14" spans="1:32" ht="18.75" customHeight="1" x14ac:dyDescent="0.2">
      <c r="A14" s="12" t="s">
        <v>50</v>
      </c>
      <c r="B14" s="12"/>
      <c r="C14" s="12">
        <v>63</v>
      </c>
      <c r="D14" s="11">
        <f t="shared" si="1"/>
        <v>63</v>
      </c>
      <c r="E14" s="12" t="s">
        <v>106</v>
      </c>
      <c r="F14" s="13">
        <f t="shared" si="2"/>
        <v>386</v>
      </c>
      <c r="G14" s="12">
        <v>2</v>
      </c>
      <c r="H14" s="12" t="s">
        <v>102</v>
      </c>
      <c r="I14" s="12" t="s">
        <v>37</v>
      </c>
      <c r="J14" s="12" t="s">
        <v>102</v>
      </c>
      <c r="O14" s="17">
        <v>1.502</v>
      </c>
      <c r="P14" s="15">
        <v>4.0830000000000002</v>
      </c>
      <c r="Q14" s="15">
        <f>R14+S14+T14+U14+V14+W14+X14-AD14-AE14-AF14-AG14-AH14</f>
        <v>4.0826666666666664</v>
      </c>
      <c r="R14" s="15">
        <v>0.5</v>
      </c>
      <c r="S14" s="15">
        <f>3+5/12</f>
        <v>3.4166666666666665</v>
      </c>
      <c r="T14" s="15">
        <v>0.5</v>
      </c>
      <c r="U14" s="19"/>
      <c r="V14" s="20"/>
      <c r="W14" s="16"/>
      <c r="AD14">
        <v>0.16700000000000001</v>
      </c>
      <c r="AE14">
        <v>0.16700000000000001</v>
      </c>
      <c r="AF14" s="19"/>
    </row>
    <row r="15" spans="1:32" ht="18" customHeight="1" x14ac:dyDescent="0.2">
      <c r="A15" s="11" t="s">
        <v>51</v>
      </c>
      <c r="B15" s="11">
        <v>64</v>
      </c>
      <c r="D15" s="11">
        <f t="shared" si="1"/>
        <v>64</v>
      </c>
      <c r="E15" s="12" t="s">
        <v>100</v>
      </c>
      <c r="F15" s="13">
        <f t="shared" si="2"/>
        <v>481</v>
      </c>
      <c r="G15" s="12" t="s">
        <v>29</v>
      </c>
      <c r="O15" s="17">
        <v>1.502</v>
      </c>
      <c r="P15" s="10">
        <v>5</v>
      </c>
      <c r="Q15" s="15"/>
      <c r="R15" s="10"/>
      <c r="S15" s="15"/>
      <c r="T15" s="15"/>
      <c r="U15" s="19"/>
      <c r="V15" s="20"/>
      <c r="W15" s="16"/>
      <c r="AD15" s="19"/>
    </row>
    <row r="16" spans="1:32" ht="18" customHeight="1" x14ac:dyDescent="0.2">
      <c r="A16" s="11" t="s">
        <v>59</v>
      </c>
      <c r="C16" s="11">
        <v>64</v>
      </c>
      <c r="D16" s="11">
        <f t="shared" si="1"/>
        <v>64</v>
      </c>
      <c r="E16" s="12" t="s">
        <v>99</v>
      </c>
      <c r="F16" s="13">
        <f t="shared" si="2"/>
        <v>457</v>
      </c>
      <c r="G16" s="12" t="s">
        <v>29</v>
      </c>
      <c r="O16" s="17">
        <v>1.502</v>
      </c>
      <c r="P16" s="10">
        <v>4.75</v>
      </c>
      <c r="Q16" s="15"/>
      <c r="R16" s="10"/>
      <c r="S16" s="15"/>
      <c r="T16" s="15"/>
      <c r="U16" s="19"/>
      <c r="V16" s="20"/>
      <c r="W16" s="16"/>
      <c r="AD16" s="19"/>
    </row>
    <row r="17" spans="1:32" ht="18" customHeight="1" x14ac:dyDescent="0.2">
      <c r="A17" s="11" t="s">
        <v>60</v>
      </c>
      <c r="B17" s="11">
        <v>1</v>
      </c>
      <c r="D17" s="11">
        <f t="shared" si="1"/>
        <v>1</v>
      </c>
      <c r="E17" s="12" t="s">
        <v>103</v>
      </c>
      <c r="F17" s="13">
        <f t="shared" si="2"/>
        <v>10</v>
      </c>
      <c r="G17" s="12">
        <v>2</v>
      </c>
      <c r="H17" s="12" t="s">
        <v>38</v>
      </c>
      <c r="I17" s="12" t="s">
        <v>101</v>
      </c>
      <c r="J17" s="12" t="s">
        <v>38</v>
      </c>
      <c r="O17" s="17">
        <v>1.502</v>
      </c>
      <c r="P17" s="15">
        <v>6.5</v>
      </c>
      <c r="Q17" s="15">
        <f t="shared" ref="Q17:Q22" si="3">R17+S17+T17+U17+V17+W17+X17-AD17-AE17-AF17-AG17-AH17</f>
        <v>6.4993333333333334</v>
      </c>
      <c r="R17" s="15">
        <v>1</v>
      </c>
      <c r="S17" s="15">
        <f>4+10/12</f>
        <v>4.833333333333333</v>
      </c>
      <c r="T17" s="15">
        <v>1</v>
      </c>
      <c r="U17" s="19"/>
      <c r="V17" s="20"/>
      <c r="W17" s="16"/>
      <c r="AD17">
        <v>0.16700000000000001</v>
      </c>
      <c r="AE17">
        <v>0.16700000000000001</v>
      </c>
    </row>
    <row r="18" spans="1:32" ht="18" customHeight="1" x14ac:dyDescent="0.2">
      <c r="A18" s="11" t="s">
        <v>61</v>
      </c>
      <c r="C18" s="11">
        <v>1</v>
      </c>
      <c r="D18" s="11">
        <f t="shared" si="1"/>
        <v>1</v>
      </c>
      <c r="E18" s="12" t="s">
        <v>104</v>
      </c>
      <c r="F18" s="13">
        <f t="shared" si="2"/>
        <v>8</v>
      </c>
      <c r="G18" s="12">
        <v>2</v>
      </c>
      <c r="H18" s="12" t="s">
        <v>102</v>
      </c>
      <c r="I18" s="12" t="s">
        <v>101</v>
      </c>
      <c r="J18" s="12" t="s">
        <v>102</v>
      </c>
      <c r="O18" s="17">
        <v>1.502</v>
      </c>
      <c r="P18" s="15">
        <v>5.5</v>
      </c>
      <c r="Q18" s="15">
        <f t="shared" si="3"/>
        <v>5.4993333333333334</v>
      </c>
      <c r="R18" s="15">
        <v>0.5</v>
      </c>
      <c r="S18" s="15">
        <f>4+10/12</f>
        <v>4.833333333333333</v>
      </c>
      <c r="T18" s="15">
        <v>0.5</v>
      </c>
      <c r="U18" s="19"/>
      <c r="V18" s="20"/>
      <c r="W18" s="16"/>
      <c r="AD18">
        <v>0.16700000000000001</v>
      </c>
      <c r="AE18">
        <v>0.16700000000000001</v>
      </c>
    </row>
    <row r="19" spans="1:32" ht="18" customHeight="1" x14ac:dyDescent="0.2">
      <c r="A19" s="12" t="s">
        <v>90</v>
      </c>
      <c r="B19" s="12">
        <v>1</v>
      </c>
      <c r="C19" s="12">
        <v>1</v>
      </c>
      <c r="D19" s="11">
        <f t="shared" si="1"/>
        <v>2</v>
      </c>
      <c r="E19" s="12" t="s">
        <v>92</v>
      </c>
      <c r="F19" s="13">
        <f>ROUND(D19*O19*P19,0)</f>
        <v>31</v>
      </c>
      <c r="G19" s="11">
        <v>2</v>
      </c>
      <c r="H19" s="12" t="s">
        <v>85</v>
      </c>
      <c r="I19" s="12" t="s">
        <v>45</v>
      </c>
      <c r="J19" s="12" t="s">
        <v>85</v>
      </c>
      <c r="O19" s="17">
        <v>1.502</v>
      </c>
      <c r="P19" s="15">
        <v>10.166</v>
      </c>
      <c r="Q19" s="15">
        <f t="shared" si="3"/>
        <v>10.166</v>
      </c>
      <c r="R19" s="15">
        <v>4</v>
      </c>
      <c r="S19" s="15">
        <v>2.5</v>
      </c>
      <c r="T19" s="15">
        <v>4</v>
      </c>
      <c r="U19" s="19"/>
      <c r="V19" s="20"/>
      <c r="W19" s="16"/>
      <c r="AD19">
        <v>0.16700000000000001</v>
      </c>
      <c r="AE19">
        <v>0.16700000000000001</v>
      </c>
    </row>
    <row r="20" spans="1:32" ht="18" customHeight="1" x14ac:dyDescent="0.2">
      <c r="A20" s="12" t="s">
        <v>91</v>
      </c>
      <c r="B20" s="12">
        <v>1</v>
      </c>
      <c r="C20" s="12">
        <v>1</v>
      </c>
      <c r="D20" s="11">
        <f t="shared" si="1"/>
        <v>2</v>
      </c>
      <c r="E20" s="12" t="s">
        <v>93</v>
      </c>
      <c r="F20" s="13">
        <f>ROUND(D20*O20*P20,0)</f>
        <v>25</v>
      </c>
      <c r="G20" s="11">
        <v>2</v>
      </c>
      <c r="H20" s="12" t="s">
        <v>87</v>
      </c>
      <c r="I20" s="12" t="s">
        <v>36</v>
      </c>
      <c r="J20" s="12" t="s">
        <v>87</v>
      </c>
      <c r="O20" s="17">
        <v>1.502</v>
      </c>
      <c r="P20" s="15">
        <v>8.1660000000000004</v>
      </c>
      <c r="Q20" s="15">
        <f t="shared" si="3"/>
        <v>8.1660000000000004</v>
      </c>
      <c r="R20" s="15">
        <v>2.75</v>
      </c>
      <c r="S20" s="15">
        <v>3</v>
      </c>
      <c r="T20" s="15">
        <v>2.75</v>
      </c>
      <c r="U20" s="19"/>
      <c r="V20" s="20"/>
      <c r="W20" s="16"/>
      <c r="AD20">
        <v>0.16700000000000001</v>
      </c>
      <c r="AE20">
        <v>0.16700000000000001</v>
      </c>
    </row>
    <row r="21" spans="1:32" ht="18" customHeight="1" x14ac:dyDescent="0.2">
      <c r="A21" s="12" t="s">
        <v>90</v>
      </c>
      <c r="B21" s="12">
        <v>1</v>
      </c>
      <c r="C21" s="12">
        <v>1</v>
      </c>
      <c r="D21" s="11">
        <f t="shared" si="1"/>
        <v>2</v>
      </c>
      <c r="E21" s="12" t="s">
        <v>95</v>
      </c>
      <c r="F21" s="13">
        <f>ROUND(D21*O21*P21,0)</f>
        <v>29</v>
      </c>
      <c r="G21" s="11">
        <v>2</v>
      </c>
      <c r="H21" s="12" t="s">
        <v>85</v>
      </c>
      <c r="I21" s="12" t="s">
        <v>94</v>
      </c>
      <c r="J21" s="12" t="s">
        <v>85</v>
      </c>
      <c r="O21" s="17">
        <v>1.502</v>
      </c>
      <c r="P21" s="15">
        <v>9.6660000000000004</v>
      </c>
      <c r="Q21" s="15">
        <f t="shared" si="3"/>
        <v>9.6660000000000004</v>
      </c>
      <c r="R21" s="15">
        <v>4</v>
      </c>
      <c r="S21" s="15">
        <v>2</v>
      </c>
      <c r="T21" s="15">
        <v>4</v>
      </c>
      <c r="U21" s="19"/>
      <c r="V21" s="20"/>
      <c r="W21" s="16"/>
      <c r="AD21">
        <v>0.16700000000000001</v>
      </c>
      <c r="AE21">
        <v>0.16700000000000001</v>
      </c>
    </row>
    <row r="22" spans="1:32" ht="18" customHeight="1" x14ac:dyDescent="0.2">
      <c r="A22" s="12" t="s">
        <v>91</v>
      </c>
      <c r="B22" s="12">
        <v>1</v>
      </c>
      <c r="C22" s="12">
        <v>1</v>
      </c>
      <c r="D22" s="11">
        <f t="shared" si="1"/>
        <v>2</v>
      </c>
      <c r="E22" s="12" t="s">
        <v>96</v>
      </c>
      <c r="F22" s="13">
        <f>ROUND(D22*O22*P22,0)</f>
        <v>23</v>
      </c>
      <c r="G22" s="11">
        <v>2</v>
      </c>
      <c r="H22" s="12" t="s">
        <v>87</v>
      </c>
      <c r="I22" s="12" t="s">
        <v>45</v>
      </c>
      <c r="J22" s="12" t="s">
        <v>87</v>
      </c>
      <c r="O22" s="17">
        <v>1.502</v>
      </c>
      <c r="P22" s="15">
        <v>7.6660000000000004</v>
      </c>
      <c r="Q22" s="15">
        <f t="shared" si="3"/>
        <v>7.6660000000000004</v>
      </c>
      <c r="R22" s="15">
        <v>2.75</v>
      </c>
      <c r="S22" s="15">
        <v>2.5</v>
      </c>
      <c r="T22" s="15">
        <v>2.75</v>
      </c>
      <c r="U22" s="19"/>
      <c r="V22" s="20"/>
      <c r="W22" s="16"/>
      <c r="AD22">
        <v>0.16700000000000001</v>
      </c>
      <c r="AE22">
        <v>0.16700000000000001</v>
      </c>
    </row>
    <row r="23" spans="1:32" ht="18" customHeight="1" x14ac:dyDescent="0.2">
      <c r="A23" s="12"/>
      <c r="B23" s="12"/>
      <c r="C23" s="12"/>
      <c r="F23" s="13"/>
      <c r="O23" s="17"/>
      <c r="P23" s="15"/>
      <c r="Q23" s="15"/>
      <c r="R23" s="15"/>
      <c r="S23" s="15"/>
      <c r="T23" s="15"/>
      <c r="U23" s="19"/>
      <c r="V23" s="20"/>
      <c r="W23" s="20"/>
    </row>
    <row r="24" spans="1:32" ht="18" customHeight="1" x14ac:dyDescent="0.2">
      <c r="A24" s="12" t="s">
        <v>41</v>
      </c>
      <c r="B24" s="12">
        <v>63</v>
      </c>
      <c r="C24" s="12">
        <v>63</v>
      </c>
      <c r="D24" s="11">
        <f>B24+C24</f>
        <v>126</v>
      </c>
      <c r="E24" s="11" t="s">
        <v>107</v>
      </c>
      <c r="F24" s="13">
        <f>ROUND(D24*O24*P24,0)</f>
        <v>2130</v>
      </c>
      <c r="G24" s="11">
        <v>18</v>
      </c>
      <c r="H24" s="11" t="s">
        <v>85</v>
      </c>
      <c r="I24" s="11" t="s">
        <v>38</v>
      </c>
      <c r="J24" s="11" t="s">
        <v>38</v>
      </c>
      <c r="O24" s="17">
        <v>2.67</v>
      </c>
      <c r="P24" s="15">
        <v>6.33</v>
      </c>
      <c r="Q24" s="15">
        <f>R24+S24+T24+U24+V24+W24+X24-AD24-AE24-AF24-AG24-AH24</f>
        <v>6.330136562860095</v>
      </c>
      <c r="R24" s="15">
        <f>11/12</f>
        <v>0.91666666666666663</v>
      </c>
      <c r="S24" s="15">
        <f>(1.414*(1+5/12)+0.823)/COS(45/180*PI())</f>
        <v>3.9968032295267615</v>
      </c>
      <c r="T24" s="15">
        <f>1+5/12</f>
        <v>1.4166666666666667</v>
      </c>
      <c r="U24" s="19"/>
      <c r="V24" s="20"/>
      <c r="W24" s="20"/>
    </row>
    <row r="25" spans="1:32" ht="18" customHeight="1" x14ac:dyDescent="0.2">
      <c r="A25" s="12"/>
      <c r="B25" s="12"/>
      <c r="C25" s="12"/>
      <c r="F25" s="13"/>
      <c r="O25" s="17"/>
      <c r="P25" s="15"/>
      <c r="Q25" s="15"/>
      <c r="R25" s="15"/>
      <c r="S25" s="15"/>
      <c r="T25" s="15"/>
      <c r="U25" s="19"/>
      <c r="V25" s="20"/>
      <c r="W25" s="20"/>
    </row>
    <row r="26" spans="1:32" ht="18.75" customHeight="1" x14ac:dyDescent="0.2">
      <c r="A26" s="12" t="s">
        <v>62</v>
      </c>
      <c r="B26" s="11">
        <v>12</v>
      </c>
      <c r="D26" s="11">
        <f>B26+C26</f>
        <v>12</v>
      </c>
      <c r="E26" s="11" t="s">
        <v>100</v>
      </c>
      <c r="F26" s="13">
        <f t="shared" ref="F26:F29" si="4">ROUND(D26*O26*P26, 0)</f>
        <v>99</v>
      </c>
      <c r="G26" s="11">
        <v>1</v>
      </c>
      <c r="H26" s="11" t="s">
        <v>108</v>
      </c>
      <c r="I26" s="11" t="s">
        <v>110</v>
      </c>
      <c r="O26" s="17">
        <v>1.502</v>
      </c>
      <c r="P26" s="10">
        <v>5.5</v>
      </c>
      <c r="Q26" s="15">
        <f t="shared" ref="Q26:Q29" si="5">SUM(R26:Y26)-SUM(AB26:AF26)</f>
        <v>5.4996666666666671</v>
      </c>
      <c r="R26" s="19">
        <f>2+4/12</f>
        <v>2.3333333333333335</v>
      </c>
      <c r="S26" s="19">
        <f>3+4/12</f>
        <v>3.3333333333333335</v>
      </c>
      <c r="T26" s="15"/>
      <c r="U26" s="19"/>
      <c r="V26" s="19"/>
      <c r="W26" s="19"/>
      <c r="AD26" s="19">
        <v>0.16700000000000001</v>
      </c>
      <c r="AE26" s="19"/>
      <c r="AF26" s="19"/>
    </row>
    <row r="27" spans="1:32" ht="18.75" customHeight="1" x14ac:dyDescent="0.2">
      <c r="A27" s="12" t="s">
        <v>63</v>
      </c>
      <c r="C27" s="11">
        <v>12</v>
      </c>
      <c r="D27" s="11">
        <f>B27+C27</f>
        <v>12</v>
      </c>
      <c r="E27" s="11" t="s">
        <v>111</v>
      </c>
      <c r="F27" s="13">
        <f t="shared" si="4"/>
        <v>93</v>
      </c>
      <c r="G27" s="11">
        <v>1</v>
      </c>
      <c r="H27" s="11" t="s">
        <v>108</v>
      </c>
      <c r="I27" s="11" t="s">
        <v>36</v>
      </c>
      <c r="O27" s="17">
        <v>1.502</v>
      </c>
      <c r="P27" s="10">
        <v>5.1669999999999998</v>
      </c>
      <c r="Q27" s="15">
        <f t="shared" si="5"/>
        <v>5.1663333333333341</v>
      </c>
      <c r="R27" s="19">
        <f t="shared" ref="R27:R29" si="6">2+4/12</f>
        <v>2.3333333333333335</v>
      </c>
      <c r="S27" s="19">
        <v>3</v>
      </c>
      <c r="T27" s="15"/>
      <c r="U27" s="19"/>
      <c r="V27" s="19"/>
      <c r="W27" s="19"/>
      <c r="AD27" s="19">
        <v>0.16700000000000001</v>
      </c>
      <c r="AE27" s="19"/>
      <c r="AF27" s="19"/>
    </row>
    <row r="28" spans="1:32" ht="18.75" customHeight="1" x14ac:dyDescent="0.2">
      <c r="A28" s="12" t="s">
        <v>64</v>
      </c>
      <c r="B28" s="11">
        <v>4</v>
      </c>
      <c r="D28" s="11">
        <f t="shared" ref="D28:D29" si="7">B28+C28</f>
        <v>4</v>
      </c>
      <c r="E28" s="11" t="s">
        <v>100</v>
      </c>
      <c r="F28" s="13">
        <f t="shared" si="4"/>
        <v>33</v>
      </c>
      <c r="G28" s="11">
        <v>1</v>
      </c>
      <c r="H28" s="11" t="s">
        <v>108</v>
      </c>
      <c r="I28" s="11" t="s">
        <v>110</v>
      </c>
      <c r="O28" s="17">
        <v>1.502</v>
      </c>
      <c r="P28" s="10">
        <v>5.5</v>
      </c>
      <c r="Q28" s="15">
        <f t="shared" si="5"/>
        <v>5.4996666666666671</v>
      </c>
      <c r="R28" s="19">
        <f t="shared" si="6"/>
        <v>2.3333333333333335</v>
      </c>
      <c r="S28" s="19">
        <f>3+4/12</f>
        <v>3.3333333333333335</v>
      </c>
      <c r="T28" s="15"/>
      <c r="U28" s="19"/>
      <c r="V28" s="19"/>
      <c r="W28" s="19"/>
      <c r="AD28" s="19">
        <v>0.16700000000000001</v>
      </c>
      <c r="AE28" s="19"/>
      <c r="AF28" s="19"/>
    </row>
    <row r="29" spans="1:32" ht="18.75" customHeight="1" x14ac:dyDescent="0.2">
      <c r="A29" s="12" t="s">
        <v>65</v>
      </c>
      <c r="C29" s="11">
        <v>4</v>
      </c>
      <c r="D29" s="11">
        <f t="shared" si="7"/>
        <v>4</v>
      </c>
      <c r="E29" s="11" t="s">
        <v>111</v>
      </c>
      <c r="F29" s="13">
        <f t="shared" si="4"/>
        <v>31</v>
      </c>
      <c r="G29" s="11">
        <v>1</v>
      </c>
      <c r="H29" s="11" t="s">
        <v>108</v>
      </c>
      <c r="I29" s="11" t="s">
        <v>36</v>
      </c>
      <c r="O29" s="17">
        <v>1.502</v>
      </c>
      <c r="P29" s="10">
        <v>5.1669999999999998</v>
      </c>
      <c r="Q29" s="15">
        <f t="shared" si="5"/>
        <v>5.1663333333333341</v>
      </c>
      <c r="R29" s="19">
        <f t="shared" si="6"/>
        <v>2.3333333333333335</v>
      </c>
      <c r="S29" s="19">
        <v>3</v>
      </c>
      <c r="T29" s="15"/>
      <c r="U29" s="19"/>
      <c r="V29" s="19"/>
      <c r="W29" s="19"/>
      <c r="AD29" s="19">
        <v>0.16700000000000001</v>
      </c>
      <c r="AE29" s="19"/>
      <c r="AF29" s="19"/>
    </row>
    <row r="30" spans="1:32" ht="18" customHeight="1" x14ac:dyDescent="0.2">
      <c r="O30" s="17"/>
      <c r="P30" s="15"/>
      <c r="Q30" s="10"/>
      <c r="R30" s="10"/>
      <c r="S30" s="19"/>
      <c r="T30" s="15"/>
      <c r="U30" s="19"/>
      <c r="V30" s="20"/>
      <c r="W30" s="20"/>
    </row>
    <row r="31" spans="1:32" ht="18" customHeight="1" x14ac:dyDescent="0.2">
      <c r="A31" s="11" t="s">
        <v>53</v>
      </c>
      <c r="B31" s="11">
        <v>10</v>
      </c>
      <c r="D31" s="11">
        <f>B31+C31</f>
        <v>10</v>
      </c>
      <c r="E31" s="11" t="s">
        <v>42</v>
      </c>
      <c r="F31" s="13">
        <f>ROUND(D31*O31*P31,0)</f>
        <v>130</v>
      </c>
      <c r="G31" s="11" t="s">
        <v>29</v>
      </c>
      <c r="K31" s="12"/>
      <c r="O31" s="17">
        <v>3.4</v>
      </c>
      <c r="P31" s="15">
        <f>3+10/12</f>
        <v>3.8333333333333335</v>
      </c>
      <c r="Q31" s="10"/>
      <c r="R31" s="10"/>
      <c r="S31" s="15"/>
      <c r="T31" s="15"/>
      <c r="U31" s="19"/>
      <c r="V31" s="20"/>
      <c r="W31" s="20"/>
    </row>
    <row r="32" spans="1:32" ht="18" customHeight="1" x14ac:dyDescent="0.2">
      <c r="A32" s="11" t="s">
        <v>66</v>
      </c>
      <c r="C32" s="11">
        <v>10</v>
      </c>
      <c r="D32" s="11">
        <f t="shared" ref="D32:D33" si="8">B32+C32</f>
        <v>10</v>
      </c>
      <c r="E32" s="11" t="s">
        <v>109</v>
      </c>
      <c r="F32" s="13">
        <f t="shared" ref="F32:F33" si="9">ROUND(D32*O32*P32,0)</f>
        <v>119</v>
      </c>
      <c r="G32" s="11" t="s">
        <v>29</v>
      </c>
      <c r="K32" s="12"/>
      <c r="O32" s="17">
        <v>3.4</v>
      </c>
      <c r="P32" s="15">
        <v>3.5</v>
      </c>
      <c r="Q32" s="10"/>
      <c r="R32" s="10"/>
      <c r="S32" s="15"/>
      <c r="T32" s="15"/>
      <c r="U32" s="19"/>
      <c r="V32" s="20"/>
      <c r="W32" s="20"/>
    </row>
    <row r="33" spans="1:31" ht="18" customHeight="1" x14ac:dyDescent="0.2">
      <c r="A33" s="11" t="s">
        <v>67</v>
      </c>
      <c r="B33" s="11">
        <v>4</v>
      </c>
      <c r="C33" s="11">
        <v>4</v>
      </c>
      <c r="D33" s="11">
        <f t="shared" si="8"/>
        <v>8</v>
      </c>
      <c r="E33" s="11" t="s">
        <v>108</v>
      </c>
      <c r="F33" s="13">
        <f t="shared" si="9"/>
        <v>63</v>
      </c>
      <c r="G33" s="11" t="s">
        <v>29</v>
      </c>
      <c r="K33" s="12"/>
      <c r="O33" s="17">
        <v>3.4</v>
      </c>
      <c r="P33" s="15">
        <v>2.3330000000000002</v>
      </c>
      <c r="Q33" s="10"/>
      <c r="R33" s="10"/>
      <c r="S33" s="15"/>
      <c r="T33" s="15"/>
      <c r="U33" s="19"/>
      <c r="V33" s="20"/>
      <c r="W33" s="20"/>
    </row>
    <row r="34" spans="1:31" ht="18" customHeight="1" x14ac:dyDescent="0.2">
      <c r="F34" s="13"/>
      <c r="K34" s="12"/>
      <c r="O34" s="17"/>
      <c r="P34" s="15"/>
      <c r="Q34" s="10"/>
      <c r="R34" s="10"/>
      <c r="S34" s="15"/>
      <c r="T34" s="15"/>
      <c r="U34" s="19"/>
      <c r="V34" s="20"/>
      <c r="W34" s="20"/>
    </row>
    <row r="35" spans="1:31" ht="18" customHeight="1" x14ac:dyDescent="0.2">
      <c r="A35" s="12" t="s">
        <v>112</v>
      </c>
      <c r="B35" s="12">
        <v>10</v>
      </c>
      <c r="C35" s="12">
        <v>10</v>
      </c>
      <c r="D35" s="11">
        <f t="shared" ref="D35:D40" si="10">B35+C35</f>
        <v>20</v>
      </c>
      <c r="E35" s="11" t="s">
        <v>113</v>
      </c>
      <c r="F35" s="13">
        <f>ROUND(D35*O35*P35,0)</f>
        <v>292</v>
      </c>
      <c r="G35" s="11" t="s">
        <v>29</v>
      </c>
      <c r="O35" s="14">
        <v>1.0429999999999999</v>
      </c>
      <c r="P35" s="10">
        <v>14</v>
      </c>
      <c r="Q35" s="15"/>
      <c r="R35" s="15"/>
      <c r="S35" s="15"/>
      <c r="T35" s="15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ht="18" customHeight="1" x14ac:dyDescent="0.2">
      <c r="A36" s="12" t="s">
        <v>114</v>
      </c>
      <c r="B36" s="12">
        <v>2</v>
      </c>
      <c r="C36" s="12">
        <v>2</v>
      </c>
      <c r="D36" s="11">
        <f t="shared" si="10"/>
        <v>4</v>
      </c>
      <c r="E36" s="11" t="s">
        <v>120</v>
      </c>
      <c r="F36" s="13">
        <f t="shared" ref="F36:F51" si="11">ROUND(D36*O36*P36,0)</f>
        <v>63</v>
      </c>
      <c r="G36" s="11" t="s">
        <v>29</v>
      </c>
      <c r="O36" s="14">
        <v>1.0429999999999999</v>
      </c>
      <c r="P36" s="10">
        <v>15</v>
      </c>
      <c r="Q36" s="15"/>
      <c r="R36" s="15"/>
      <c r="S36" s="15"/>
      <c r="T36" s="15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ht="18" customHeight="1" x14ac:dyDescent="0.2">
      <c r="A37" s="12" t="s">
        <v>115</v>
      </c>
      <c r="B37" s="12">
        <v>8</v>
      </c>
      <c r="C37" s="12">
        <v>8</v>
      </c>
      <c r="D37" s="11">
        <f t="shared" si="10"/>
        <v>16</v>
      </c>
      <c r="E37" s="11" t="s">
        <v>121</v>
      </c>
      <c r="F37" s="13">
        <f t="shared" si="11"/>
        <v>278</v>
      </c>
      <c r="G37" s="11" t="s">
        <v>29</v>
      </c>
      <c r="O37" s="14">
        <v>1.0429999999999999</v>
      </c>
      <c r="P37" s="10">
        <v>16.66</v>
      </c>
      <c r="Q37" s="15"/>
      <c r="R37" s="15"/>
      <c r="S37" s="15"/>
      <c r="T37" s="15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ht="18" customHeight="1" x14ac:dyDescent="0.2">
      <c r="A38" s="12" t="s">
        <v>116</v>
      </c>
      <c r="B38" s="12">
        <v>10</v>
      </c>
      <c r="C38" s="12">
        <v>10</v>
      </c>
      <c r="D38" s="11">
        <f t="shared" si="10"/>
        <v>20</v>
      </c>
      <c r="E38" s="11" t="s">
        <v>119</v>
      </c>
      <c r="F38" s="13">
        <f t="shared" si="11"/>
        <v>273</v>
      </c>
      <c r="G38" s="11" t="s">
        <v>29</v>
      </c>
      <c r="O38" s="14">
        <v>1.0429999999999999</v>
      </c>
      <c r="P38" s="10">
        <v>13.083</v>
      </c>
      <c r="Q38" s="15"/>
      <c r="R38" s="15"/>
      <c r="S38" s="15"/>
      <c r="T38" s="15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ht="18" customHeight="1" x14ac:dyDescent="0.2">
      <c r="A39" s="12" t="s">
        <v>117</v>
      </c>
      <c r="B39" s="12">
        <v>2</v>
      </c>
      <c r="C39" s="12">
        <v>2</v>
      </c>
      <c r="D39" s="11">
        <f t="shared" si="10"/>
        <v>4</v>
      </c>
      <c r="E39" s="11" t="s">
        <v>122</v>
      </c>
      <c r="F39" s="13">
        <f t="shared" si="11"/>
        <v>60</v>
      </c>
      <c r="G39" s="11" t="s">
        <v>29</v>
      </c>
      <c r="O39" s="14">
        <v>1.0429999999999999</v>
      </c>
      <c r="P39" s="10">
        <v>14.5</v>
      </c>
      <c r="Q39" s="15"/>
      <c r="R39" s="15"/>
      <c r="S39" s="15"/>
      <c r="T39" s="15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ht="18" customHeight="1" x14ac:dyDescent="0.2">
      <c r="A40" s="12" t="s">
        <v>118</v>
      </c>
      <c r="B40" s="12">
        <v>10</v>
      </c>
      <c r="C40" s="12">
        <v>10</v>
      </c>
      <c r="D40" s="11">
        <f t="shared" si="10"/>
        <v>20</v>
      </c>
      <c r="E40" s="11" t="s">
        <v>123</v>
      </c>
      <c r="F40" s="13">
        <f t="shared" si="11"/>
        <v>398</v>
      </c>
      <c r="G40" s="11" t="s">
        <v>29</v>
      </c>
      <c r="O40" s="14">
        <v>1.0429999999999999</v>
      </c>
      <c r="P40" s="10">
        <v>19.082999999999998</v>
      </c>
      <c r="Q40" s="15"/>
      <c r="R40" s="15"/>
      <c r="S40" s="15"/>
      <c r="T40" s="15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ht="18" customHeight="1" x14ac:dyDescent="0.2">
      <c r="A41" s="12"/>
      <c r="B41" s="12"/>
      <c r="C41" s="12"/>
      <c r="F41" s="13"/>
      <c r="O41" s="17"/>
      <c r="P41" s="15"/>
      <c r="Q41" s="15"/>
      <c r="R41" s="15"/>
      <c r="S41" s="15"/>
      <c r="T41" s="15"/>
      <c r="U41" s="19"/>
      <c r="V41" s="20"/>
      <c r="W41" s="16"/>
    </row>
    <row r="42" spans="1:31" ht="18" customHeight="1" x14ac:dyDescent="0.2">
      <c r="A42" s="12" t="s">
        <v>54</v>
      </c>
      <c r="B42" s="11">
        <v>46</v>
      </c>
      <c r="C42" s="12">
        <v>46</v>
      </c>
      <c r="D42" s="11">
        <f>B42+C42</f>
        <v>92</v>
      </c>
      <c r="E42" s="11" t="s">
        <v>105</v>
      </c>
      <c r="F42" s="13">
        <f t="shared" si="11"/>
        <v>702</v>
      </c>
      <c r="G42" s="12" t="s">
        <v>29</v>
      </c>
      <c r="O42" s="17">
        <v>1.502</v>
      </c>
      <c r="P42" s="10">
        <v>5.0830000000000002</v>
      </c>
      <c r="Q42" s="15"/>
      <c r="R42" s="10"/>
      <c r="S42" s="15"/>
      <c r="T42" s="15"/>
      <c r="U42" s="19"/>
      <c r="V42" s="20"/>
      <c r="W42" s="16"/>
      <c r="AD42" s="19"/>
    </row>
    <row r="43" spans="1:31" ht="18" customHeight="1" x14ac:dyDescent="0.2">
      <c r="A43" s="12" t="s">
        <v>55</v>
      </c>
      <c r="B43" s="11">
        <v>10</v>
      </c>
      <c r="C43" s="12"/>
      <c r="D43" s="11">
        <f t="shared" ref="D43:D51" si="12">B43+C43</f>
        <v>10</v>
      </c>
      <c r="E43" s="11" t="s">
        <v>142</v>
      </c>
      <c r="F43" s="13">
        <f t="shared" si="11"/>
        <v>183</v>
      </c>
      <c r="G43" s="12" t="s">
        <v>29</v>
      </c>
      <c r="O43" s="17">
        <v>1.502</v>
      </c>
      <c r="P43" s="10">
        <v>12.167</v>
      </c>
      <c r="Q43" s="15"/>
      <c r="R43" s="10"/>
      <c r="S43" s="15"/>
      <c r="T43" s="15"/>
      <c r="U43" s="19"/>
      <c r="V43" s="20"/>
      <c r="W43" s="16"/>
      <c r="AD43" s="19"/>
    </row>
    <row r="44" spans="1:31" ht="18" customHeight="1" x14ac:dyDescent="0.2">
      <c r="A44" s="12" t="s">
        <v>56</v>
      </c>
      <c r="B44" s="11">
        <v>10</v>
      </c>
      <c r="C44" s="12"/>
      <c r="D44" s="11">
        <f t="shared" si="12"/>
        <v>10</v>
      </c>
      <c r="E44" s="11" t="s">
        <v>143</v>
      </c>
      <c r="F44" s="13">
        <f t="shared" si="11"/>
        <v>185</v>
      </c>
      <c r="G44" s="12" t="s">
        <v>29</v>
      </c>
      <c r="O44" s="17">
        <v>1.502</v>
      </c>
      <c r="P44" s="10">
        <v>12.333</v>
      </c>
      <c r="Q44" s="15"/>
      <c r="R44" s="10"/>
      <c r="S44" s="15"/>
      <c r="T44" s="15"/>
      <c r="U44" s="19"/>
      <c r="V44" s="20"/>
      <c r="W44" s="16"/>
      <c r="AD44" s="19"/>
    </row>
    <row r="45" spans="1:31" ht="18" customHeight="1" x14ac:dyDescent="0.2">
      <c r="A45" s="12" t="s">
        <v>57</v>
      </c>
      <c r="C45" s="12">
        <v>10</v>
      </c>
      <c r="D45" s="11">
        <f t="shared" si="12"/>
        <v>10</v>
      </c>
      <c r="E45" s="11" t="s">
        <v>144</v>
      </c>
      <c r="F45" s="13">
        <f t="shared" si="11"/>
        <v>178</v>
      </c>
      <c r="G45" s="12" t="s">
        <v>29</v>
      </c>
      <c r="O45" s="17">
        <v>1.502</v>
      </c>
      <c r="P45" s="10">
        <v>11.833</v>
      </c>
      <c r="Q45" s="15"/>
      <c r="R45" s="10"/>
      <c r="S45" s="15"/>
      <c r="T45" s="15"/>
      <c r="U45" s="19"/>
      <c r="V45" s="20"/>
      <c r="W45" s="16"/>
      <c r="AD45" s="19"/>
    </row>
    <row r="46" spans="1:31" ht="18" customHeight="1" x14ac:dyDescent="0.2">
      <c r="A46" s="12" t="s">
        <v>58</v>
      </c>
      <c r="C46" s="12">
        <v>10</v>
      </c>
      <c r="D46" s="11">
        <f t="shared" si="12"/>
        <v>10</v>
      </c>
      <c r="E46" s="11" t="s">
        <v>145</v>
      </c>
      <c r="F46" s="13">
        <f t="shared" si="11"/>
        <v>180</v>
      </c>
      <c r="G46" s="12" t="s">
        <v>29</v>
      </c>
      <c r="O46" s="17">
        <v>1.502</v>
      </c>
      <c r="P46" s="10">
        <v>12</v>
      </c>
      <c r="Q46" s="15"/>
      <c r="R46" s="10"/>
      <c r="S46" s="15"/>
      <c r="T46" s="15"/>
      <c r="U46" s="19"/>
      <c r="V46" s="20"/>
      <c r="W46" s="16"/>
      <c r="AD46" s="19"/>
    </row>
    <row r="47" spans="1:31" ht="18" customHeight="1" x14ac:dyDescent="0.2">
      <c r="A47" s="12" t="s">
        <v>68</v>
      </c>
      <c r="B47" s="11">
        <v>4</v>
      </c>
      <c r="C47" s="12"/>
      <c r="D47" s="11">
        <f t="shared" si="12"/>
        <v>4</v>
      </c>
      <c r="E47" s="11" t="s">
        <v>146</v>
      </c>
      <c r="F47" s="13">
        <f t="shared" si="11"/>
        <v>75</v>
      </c>
      <c r="G47" s="12" t="s">
        <v>29</v>
      </c>
      <c r="O47" s="17">
        <v>1.502</v>
      </c>
      <c r="P47" s="10">
        <v>12.417</v>
      </c>
      <c r="Q47" s="15"/>
      <c r="R47" s="10"/>
      <c r="S47" s="15"/>
      <c r="T47" s="15"/>
      <c r="U47" s="19"/>
      <c r="V47" s="20"/>
      <c r="W47" s="16"/>
      <c r="AD47" s="19"/>
    </row>
    <row r="48" spans="1:31" ht="18" customHeight="1" x14ac:dyDescent="0.2">
      <c r="A48" s="12" t="s">
        <v>69</v>
      </c>
      <c r="B48" s="11">
        <v>4</v>
      </c>
      <c r="C48" s="12"/>
      <c r="D48" s="11">
        <f t="shared" si="12"/>
        <v>4</v>
      </c>
      <c r="E48" s="11" t="s">
        <v>40</v>
      </c>
      <c r="F48" s="13">
        <f t="shared" si="11"/>
        <v>76</v>
      </c>
      <c r="G48" s="12" t="s">
        <v>29</v>
      </c>
      <c r="O48" s="17">
        <v>1.502</v>
      </c>
      <c r="P48" s="10">
        <v>12.583</v>
      </c>
      <c r="Q48" s="15"/>
      <c r="R48" s="10"/>
      <c r="S48" s="15"/>
      <c r="T48" s="15"/>
      <c r="U48" s="19"/>
      <c r="V48" s="20"/>
      <c r="W48" s="16"/>
      <c r="AD48" s="19"/>
    </row>
    <row r="49" spans="1:32" ht="18" customHeight="1" x14ac:dyDescent="0.2">
      <c r="A49" s="12" t="s">
        <v>70</v>
      </c>
      <c r="C49" s="12">
        <v>4</v>
      </c>
      <c r="D49" s="11">
        <f t="shared" si="12"/>
        <v>4</v>
      </c>
      <c r="E49" s="11" t="s">
        <v>145</v>
      </c>
      <c r="F49" s="13">
        <f t="shared" si="11"/>
        <v>72</v>
      </c>
      <c r="G49" s="12" t="s">
        <v>29</v>
      </c>
      <c r="O49" s="17">
        <v>1.502</v>
      </c>
      <c r="P49" s="10">
        <v>12</v>
      </c>
      <c r="Q49" s="15"/>
      <c r="R49" s="10"/>
      <c r="S49" s="15"/>
      <c r="T49" s="15"/>
      <c r="U49" s="19"/>
      <c r="V49" s="20"/>
      <c r="W49" s="16"/>
      <c r="AD49" s="19"/>
    </row>
    <row r="50" spans="1:32" ht="18" customHeight="1" x14ac:dyDescent="0.2">
      <c r="A50" s="12" t="s">
        <v>71</v>
      </c>
      <c r="C50" s="12">
        <v>4</v>
      </c>
      <c r="D50" s="11">
        <f t="shared" si="12"/>
        <v>4</v>
      </c>
      <c r="E50" s="11" t="s">
        <v>142</v>
      </c>
      <c r="F50" s="13">
        <f t="shared" si="11"/>
        <v>73</v>
      </c>
      <c r="G50" s="12" t="s">
        <v>29</v>
      </c>
      <c r="O50" s="17">
        <v>1.502</v>
      </c>
      <c r="P50" s="10">
        <v>12.167</v>
      </c>
      <c r="Q50" s="15"/>
      <c r="R50" s="10"/>
      <c r="S50" s="15"/>
      <c r="T50" s="15"/>
      <c r="U50" s="19"/>
      <c r="V50" s="20"/>
      <c r="W50" s="16"/>
      <c r="AD50" s="19"/>
    </row>
    <row r="51" spans="1:32" ht="18" customHeight="1" x14ac:dyDescent="0.2">
      <c r="A51" s="12" t="s">
        <v>141</v>
      </c>
      <c r="B51" s="11">
        <v>92</v>
      </c>
      <c r="C51" s="12">
        <v>92</v>
      </c>
      <c r="D51" s="11">
        <f t="shared" si="12"/>
        <v>184</v>
      </c>
      <c r="E51" s="11" t="s">
        <v>45</v>
      </c>
      <c r="F51" s="13">
        <f t="shared" si="11"/>
        <v>691</v>
      </c>
      <c r="G51" s="12" t="s">
        <v>29</v>
      </c>
      <c r="O51" s="17">
        <v>1.502</v>
      </c>
      <c r="P51" s="10">
        <v>2.5</v>
      </c>
      <c r="Q51" s="15"/>
      <c r="R51" s="10"/>
      <c r="S51" s="15"/>
      <c r="T51" s="15"/>
      <c r="U51" s="19"/>
      <c r="V51" s="20"/>
      <c r="W51" s="16"/>
      <c r="AD51" s="19"/>
    </row>
    <row r="52" spans="1:32" ht="18" customHeight="1" x14ac:dyDescent="0.2">
      <c r="A52" s="12" t="s">
        <v>72</v>
      </c>
      <c r="B52" s="11">
        <v>1</v>
      </c>
      <c r="D52" s="11">
        <f>B52+C52</f>
        <v>1</v>
      </c>
      <c r="E52" s="11" t="s">
        <v>109</v>
      </c>
      <c r="F52" s="13"/>
      <c r="O52" s="17"/>
      <c r="P52" s="15"/>
      <c r="Q52" s="10"/>
      <c r="R52" s="10"/>
      <c r="S52" s="15"/>
      <c r="T52" s="15"/>
      <c r="U52" s="19"/>
      <c r="V52" s="20"/>
      <c r="W52" s="16"/>
    </row>
    <row r="53" spans="1:32" ht="18" customHeight="1" x14ac:dyDescent="0.2">
      <c r="A53" s="12"/>
      <c r="B53" s="11" t="s">
        <v>44</v>
      </c>
      <c r="D53" s="11" t="s">
        <v>44</v>
      </c>
      <c r="E53" s="11" t="s">
        <v>43</v>
      </c>
      <c r="F53" s="13">
        <f>ROUND(D52*D54*O53*P53,0)</f>
        <v>17</v>
      </c>
      <c r="G53" s="12" t="s">
        <v>29</v>
      </c>
      <c r="N53" s="11" t="s">
        <v>147</v>
      </c>
      <c r="O53" s="17">
        <v>1.502</v>
      </c>
      <c r="P53" s="15">
        <f>(3.5+4)/2</f>
        <v>3.75</v>
      </c>
      <c r="Q53" s="15"/>
      <c r="R53" s="10"/>
      <c r="S53" s="15"/>
      <c r="T53" s="15"/>
      <c r="U53" s="19"/>
      <c r="V53" s="20"/>
      <c r="W53" s="16"/>
      <c r="AD53">
        <f>1.5/12</f>
        <v>0.125</v>
      </c>
      <c r="AE53">
        <f>1.5/12</f>
        <v>0.125</v>
      </c>
      <c r="AF53">
        <f>1.5/12</f>
        <v>0.125</v>
      </c>
    </row>
    <row r="54" spans="1:32" ht="18" customHeight="1" x14ac:dyDescent="0.2">
      <c r="A54" s="12"/>
      <c r="B54" s="11">
        <v>3</v>
      </c>
      <c r="D54" s="11">
        <v>3</v>
      </c>
      <c r="E54" s="11" t="s">
        <v>85</v>
      </c>
      <c r="F54" s="13"/>
      <c r="O54" s="17"/>
      <c r="P54" s="15"/>
      <c r="Q54" s="10"/>
      <c r="R54" s="10"/>
      <c r="S54" s="15"/>
      <c r="T54" s="15"/>
      <c r="U54" s="19"/>
      <c r="V54" s="20"/>
      <c r="W54" s="16"/>
    </row>
    <row r="55" spans="1:32" ht="18" customHeight="1" x14ac:dyDescent="0.2">
      <c r="A55" s="12" t="s">
        <v>73</v>
      </c>
      <c r="B55" s="11">
        <v>1</v>
      </c>
      <c r="D55" s="11">
        <f>B55+C55</f>
        <v>1</v>
      </c>
      <c r="E55" s="11" t="s">
        <v>148</v>
      </c>
      <c r="F55" s="13"/>
      <c r="O55" s="17"/>
      <c r="P55" s="15"/>
      <c r="Q55" s="10"/>
      <c r="R55" s="10"/>
      <c r="S55" s="15"/>
      <c r="T55" s="15"/>
      <c r="U55" s="19"/>
      <c r="V55" s="20"/>
      <c r="W55" s="16"/>
    </row>
    <row r="56" spans="1:32" ht="18" customHeight="1" x14ac:dyDescent="0.2">
      <c r="A56" s="12"/>
      <c r="B56" s="11" t="s">
        <v>44</v>
      </c>
      <c r="D56" s="11" t="s">
        <v>44</v>
      </c>
      <c r="E56" s="11" t="s">
        <v>43</v>
      </c>
      <c r="F56" s="13">
        <f>ROUND(D55*D57*O56*P56,0)</f>
        <v>18</v>
      </c>
      <c r="G56" s="12" t="s">
        <v>29</v>
      </c>
      <c r="N56" s="11" t="s">
        <v>147</v>
      </c>
      <c r="O56" s="17">
        <v>1.502</v>
      </c>
      <c r="P56" s="15">
        <f>(3.667+4.167)/2</f>
        <v>3.9169999999999998</v>
      </c>
      <c r="Q56" s="10"/>
      <c r="R56" s="10"/>
      <c r="S56" s="15"/>
      <c r="T56" s="15"/>
      <c r="U56" s="19"/>
      <c r="V56" s="20"/>
      <c r="W56" s="16"/>
    </row>
    <row r="57" spans="1:32" ht="18" customHeight="1" x14ac:dyDescent="0.2">
      <c r="A57" s="12"/>
      <c r="B57" s="11">
        <v>3</v>
      </c>
      <c r="D57" s="11">
        <v>3</v>
      </c>
      <c r="E57" s="11" t="s">
        <v>149</v>
      </c>
      <c r="F57" s="13"/>
      <c r="O57" s="17"/>
      <c r="P57" s="15"/>
      <c r="Q57" s="10"/>
      <c r="R57" s="10"/>
      <c r="S57" s="15"/>
      <c r="T57" s="15"/>
      <c r="U57" s="19"/>
      <c r="V57" s="20"/>
      <c r="W57" s="16"/>
    </row>
    <row r="58" spans="1:32" ht="18" customHeight="1" x14ac:dyDescent="0.2">
      <c r="A58" s="12" t="s">
        <v>74</v>
      </c>
      <c r="C58" s="11">
        <v>1</v>
      </c>
      <c r="D58" s="11">
        <f>B58+C58</f>
        <v>1</v>
      </c>
      <c r="E58" s="11" t="s">
        <v>109</v>
      </c>
      <c r="F58" s="13"/>
      <c r="O58" s="17"/>
      <c r="P58" s="15"/>
      <c r="Q58" s="10"/>
      <c r="R58" s="10"/>
      <c r="S58" s="15"/>
      <c r="T58" s="15"/>
      <c r="U58" s="19"/>
      <c r="V58" s="20"/>
      <c r="W58" s="16"/>
    </row>
    <row r="59" spans="1:32" ht="18" customHeight="1" x14ac:dyDescent="0.2">
      <c r="A59" s="12"/>
      <c r="C59" s="11" t="s">
        <v>44</v>
      </c>
      <c r="D59" s="11" t="s">
        <v>44</v>
      </c>
      <c r="E59" s="11" t="s">
        <v>43</v>
      </c>
      <c r="F59" s="13">
        <f>ROUND(D58*D60*O59*P59,0)</f>
        <v>17</v>
      </c>
      <c r="G59" s="12" t="s">
        <v>29</v>
      </c>
      <c r="N59" s="11" t="s">
        <v>150</v>
      </c>
      <c r="O59" s="17">
        <v>1.502</v>
      </c>
      <c r="P59" s="15">
        <f>(3.5+3.833)/2</f>
        <v>3.6665000000000001</v>
      </c>
      <c r="Q59" s="10"/>
      <c r="R59" s="10"/>
      <c r="S59" s="15"/>
      <c r="T59" s="15"/>
      <c r="U59" s="19"/>
      <c r="V59" s="20"/>
      <c r="W59" s="16"/>
    </row>
    <row r="60" spans="1:32" ht="18" customHeight="1" x14ac:dyDescent="0.2">
      <c r="A60" s="12"/>
      <c r="C60" s="11">
        <v>3</v>
      </c>
      <c r="D60" s="11">
        <v>3</v>
      </c>
      <c r="E60" s="11" t="s">
        <v>42</v>
      </c>
      <c r="F60" s="13"/>
      <c r="O60" s="17"/>
      <c r="P60" s="15"/>
      <c r="Q60" s="10"/>
      <c r="R60" s="10"/>
      <c r="S60" s="15"/>
      <c r="T60" s="15"/>
      <c r="U60" s="19"/>
      <c r="V60" s="20"/>
      <c r="W60" s="16"/>
    </row>
    <row r="61" spans="1:32" ht="18" customHeight="1" x14ac:dyDescent="0.2">
      <c r="A61" s="12" t="s">
        <v>75</v>
      </c>
      <c r="C61" s="11">
        <v>1</v>
      </c>
      <c r="D61" s="11">
        <f>B61+C61</f>
        <v>1</v>
      </c>
      <c r="E61" s="11" t="s">
        <v>148</v>
      </c>
      <c r="F61" s="13"/>
      <c r="O61" s="17"/>
      <c r="P61" s="15"/>
      <c r="Q61" s="10"/>
      <c r="R61" s="10"/>
      <c r="S61" s="15"/>
      <c r="T61" s="15"/>
      <c r="U61" s="19"/>
      <c r="V61" s="20"/>
      <c r="W61" s="16"/>
    </row>
    <row r="62" spans="1:32" ht="18" customHeight="1" x14ac:dyDescent="0.2">
      <c r="A62" s="12"/>
      <c r="C62" s="11" t="s">
        <v>44</v>
      </c>
      <c r="D62" s="11" t="s">
        <v>44</v>
      </c>
      <c r="E62" s="11" t="s">
        <v>43</v>
      </c>
      <c r="F62" s="13">
        <f>ROUND(D61*D63*O62*P62,0)</f>
        <v>17</v>
      </c>
      <c r="G62" s="12" t="s">
        <v>29</v>
      </c>
      <c r="N62" s="11" t="s">
        <v>150</v>
      </c>
      <c r="O62" s="17">
        <v>1.502</v>
      </c>
      <c r="P62" s="15">
        <f>(3.666+4)/2</f>
        <v>3.8330000000000002</v>
      </c>
      <c r="Q62" s="10"/>
      <c r="R62" s="10"/>
      <c r="S62" s="15"/>
      <c r="T62" s="15"/>
      <c r="U62" s="19"/>
      <c r="V62" s="20"/>
      <c r="W62" s="16"/>
    </row>
    <row r="63" spans="1:32" ht="18" customHeight="1" x14ac:dyDescent="0.2">
      <c r="A63" s="12"/>
      <c r="C63" s="11">
        <v>3</v>
      </c>
      <c r="D63" s="11">
        <v>3</v>
      </c>
      <c r="E63" s="11" t="s">
        <v>85</v>
      </c>
      <c r="F63" s="13"/>
      <c r="O63" s="17"/>
      <c r="P63" s="15"/>
      <c r="Q63" s="10"/>
      <c r="R63" s="10"/>
      <c r="S63" s="15"/>
      <c r="T63" s="15"/>
      <c r="U63" s="19"/>
      <c r="V63" s="20"/>
      <c r="W63" s="16"/>
    </row>
    <row r="64" spans="1:32" ht="18" customHeight="1" x14ac:dyDescent="0.2">
      <c r="A64" s="12" t="s">
        <v>76</v>
      </c>
      <c r="B64" s="11">
        <v>5</v>
      </c>
      <c r="C64" s="12"/>
      <c r="D64" s="11">
        <f t="shared" ref="D64:D83" si="13">B64+C64</f>
        <v>5</v>
      </c>
      <c r="E64" s="11" t="s">
        <v>151</v>
      </c>
      <c r="F64" s="13">
        <f t="shared" ref="F64:F83" si="14">ROUND(D64*O64*P64,0)</f>
        <v>77</v>
      </c>
      <c r="G64" s="12" t="s">
        <v>29</v>
      </c>
      <c r="O64" s="17">
        <v>1.502</v>
      </c>
      <c r="P64" s="10">
        <v>10.25</v>
      </c>
      <c r="Q64" s="15"/>
      <c r="R64" s="10"/>
      <c r="S64" s="15"/>
      <c r="T64" s="15"/>
      <c r="U64" s="19"/>
      <c r="V64" s="20"/>
      <c r="W64" s="16"/>
      <c r="AD64" s="19"/>
    </row>
    <row r="65" spans="1:30" ht="18" customHeight="1" x14ac:dyDescent="0.2">
      <c r="A65" s="12" t="s">
        <v>77</v>
      </c>
      <c r="B65" s="11">
        <v>5</v>
      </c>
      <c r="C65" s="12"/>
      <c r="D65" s="11">
        <f t="shared" si="13"/>
        <v>5</v>
      </c>
      <c r="E65" s="11" t="s">
        <v>152</v>
      </c>
      <c r="F65" s="13">
        <f t="shared" si="14"/>
        <v>78</v>
      </c>
      <c r="G65" s="12" t="s">
        <v>29</v>
      </c>
      <c r="O65" s="17">
        <v>1.502</v>
      </c>
      <c r="P65" s="10">
        <f>10+5/12</f>
        <v>10.416666666666666</v>
      </c>
      <c r="Q65" s="15"/>
      <c r="R65" s="10"/>
      <c r="S65" s="15"/>
      <c r="T65" s="15"/>
      <c r="U65" s="19"/>
      <c r="V65" s="20"/>
      <c r="W65" s="16"/>
      <c r="AD65" s="19"/>
    </row>
    <row r="66" spans="1:30" ht="18" customHeight="1" x14ac:dyDescent="0.2">
      <c r="A66" s="12" t="s">
        <v>78</v>
      </c>
      <c r="C66" s="12">
        <v>5</v>
      </c>
      <c r="D66" s="11">
        <f t="shared" si="13"/>
        <v>5</v>
      </c>
      <c r="E66" s="11" t="s">
        <v>153</v>
      </c>
      <c r="F66" s="13">
        <f t="shared" si="14"/>
        <v>86</v>
      </c>
      <c r="G66" s="12" t="s">
        <v>29</v>
      </c>
      <c r="O66" s="17">
        <v>1.502</v>
      </c>
      <c r="P66" s="10">
        <f>11+5/12</f>
        <v>11.416666666666666</v>
      </c>
      <c r="Q66" s="15"/>
      <c r="R66" s="10"/>
      <c r="S66" s="15"/>
      <c r="T66" s="15"/>
      <c r="U66" s="19"/>
      <c r="V66" s="20"/>
      <c r="W66" s="16"/>
      <c r="AD66" s="19"/>
    </row>
    <row r="67" spans="1:30" ht="18" customHeight="1" x14ac:dyDescent="0.2">
      <c r="A67" s="12" t="s">
        <v>124</v>
      </c>
      <c r="C67" s="12">
        <v>5</v>
      </c>
      <c r="D67" s="11">
        <f t="shared" si="13"/>
        <v>5</v>
      </c>
      <c r="E67" s="11" t="s">
        <v>154</v>
      </c>
      <c r="F67" s="13">
        <f t="shared" si="14"/>
        <v>87</v>
      </c>
      <c r="G67" s="12" t="s">
        <v>29</v>
      </c>
      <c r="O67" s="17">
        <v>1.502</v>
      </c>
      <c r="P67" s="10">
        <f>11+7/12</f>
        <v>11.583333333333334</v>
      </c>
      <c r="Q67" s="15"/>
      <c r="R67" s="10"/>
      <c r="S67" s="15"/>
      <c r="T67" s="15"/>
      <c r="U67" s="19"/>
      <c r="V67" s="20"/>
      <c r="W67" s="16"/>
      <c r="AD67" s="19"/>
    </row>
    <row r="68" spans="1:30" ht="18" customHeight="1" x14ac:dyDescent="0.2">
      <c r="A68" s="12" t="s">
        <v>125</v>
      </c>
      <c r="B68" s="11">
        <v>5</v>
      </c>
      <c r="C68" s="12"/>
      <c r="D68" s="11">
        <f t="shared" si="13"/>
        <v>5</v>
      </c>
      <c r="E68" s="11" t="s">
        <v>92</v>
      </c>
      <c r="F68" s="13">
        <f t="shared" si="14"/>
        <v>76</v>
      </c>
      <c r="G68" s="12" t="s">
        <v>29</v>
      </c>
      <c r="O68" s="17">
        <v>1.502</v>
      </c>
      <c r="P68" s="10">
        <f>10+2/12</f>
        <v>10.166666666666666</v>
      </c>
      <c r="Q68" s="15"/>
      <c r="R68" s="10"/>
      <c r="S68" s="15"/>
      <c r="T68" s="15"/>
      <c r="U68" s="19"/>
      <c r="V68" s="20"/>
      <c r="W68" s="16"/>
      <c r="AD68" s="19"/>
    </row>
    <row r="69" spans="1:30" ht="18" customHeight="1" x14ac:dyDescent="0.2">
      <c r="A69" s="12" t="s">
        <v>126</v>
      </c>
      <c r="B69" s="11">
        <v>5</v>
      </c>
      <c r="C69" s="12"/>
      <c r="D69" s="11">
        <f t="shared" si="13"/>
        <v>5</v>
      </c>
      <c r="E69" s="11" t="s">
        <v>155</v>
      </c>
      <c r="F69" s="13">
        <f t="shared" si="14"/>
        <v>78</v>
      </c>
      <c r="G69" s="12" t="s">
        <v>29</v>
      </c>
      <c r="O69" s="17">
        <v>1.502</v>
      </c>
      <c r="P69" s="10">
        <f>10+4/12</f>
        <v>10.333333333333334</v>
      </c>
      <c r="Q69" s="15"/>
      <c r="R69" s="10"/>
      <c r="S69" s="15"/>
      <c r="T69" s="15"/>
      <c r="U69" s="19"/>
      <c r="V69" s="20"/>
      <c r="W69" s="16"/>
      <c r="AD69" s="19"/>
    </row>
    <row r="70" spans="1:30" ht="18" customHeight="1" x14ac:dyDescent="0.2">
      <c r="A70" s="12" t="s">
        <v>127</v>
      </c>
      <c r="C70" s="12">
        <v>5</v>
      </c>
      <c r="D70" s="11">
        <f t="shared" si="13"/>
        <v>5</v>
      </c>
      <c r="E70" s="11" t="s">
        <v>156</v>
      </c>
      <c r="F70" s="13">
        <f t="shared" si="14"/>
        <v>85</v>
      </c>
      <c r="G70" s="12" t="s">
        <v>29</v>
      </c>
      <c r="O70" s="17">
        <v>1.502</v>
      </c>
      <c r="P70" s="10">
        <f>11+4/12</f>
        <v>11.333333333333334</v>
      </c>
      <c r="Q70" s="15"/>
      <c r="R70" s="10"/>
      <c r="S70" s="15"/>
      <c r="T70" s="15"/>
      <c r="U70" s="19"/>
      <c r="V70" s="20"/>
      <c r="W70" s="16"/>
      <c r="AD70" s="19"/>
    </row>
    <row r="71" spans="1:30" ht="18" customHeight="1" x14ac:dyDescent="0.2">
      <c r="A71" s="12" t="s">
        <v>128</v>
      </c>
      <c r="C71" s="12">
        <v>5</v>
      </c>
      <c r="D71" s="11">
        <f t="shared" si="13"/>
        <v>5</v>
      </c>
      <c r="E71" s="11" t="s">
        <v>157</v>
      </c>
      <c r="F71" s="13">
        <f t="shared" si="14"/>
        <v>86</v>
      </c>
      <c r="G71" s="12" t="s">
        <v>29</v>
      </c>
      <c r="O71" s="17">
        <v>1.502</v>
      </c>
      <c r="P71" s="10">
        <f>11.5</f>
        <v>11.5</v>
      </c>
      <c r="Q71" s="15"/>
      <c r="R71" s="10"/>
      <c r="S71" s="15"/>
      <c r="T71" s="15"/>
      <c r="U71" s="19"/>
      <c r="V71" s="20"/>
      <c r="W71" s="16"/>
      <c r="AD71" s="19"/>
    </row>
    <row r="72" spans="1:30" ht="18" customHeight="1" x14ac:dyDescent="0.2">
      <c r="A72" s="12" t="s">
        <v>129</v>
      </c>
      <c r="B72" s="11">
        <v>1</v>
      </c>
      <c r="C72" s="12"/>
      <c r="D72" s="11">
        <f t="shared" si="13"/>
        <v>1</v>
      </c>
      <c r="E72" s="11" t="s">
        <v>100</v>
      </c>
      <c r="F72" s="13">
        <f t="shared" si="14"/>
        <v>8</v>
      </c>
      <c r="G72" s="12" t="s">
        <v>29</v>
      </c>
      <c r="O72" s="17">
        <v>1.502</v>
      </c>
      <c r="P72" s="10">
        <v>5</v>
      </c>
      <c r="Q72" s="15"/>
      <c r="R72" s="10"/>
      <c r="S72" s="15"/>
      <c r="T72" s="15"/>
      <c r="U72" s="19"/>
      <c r="V72" s="20"/>
      <c r="W72" s="16"/>
      <c r="AD72" s="19"/>
    </row>
    <row r="73" spans="1:30" ht="18" customHeight="1" x14ac:dyDescent="0.2">
      <c r="A73" s="12" t="s">
        <v>130</v>
      </c>
      <c r="B73" s="11">
        <v>1</v>
      </c>
      <c r="C73" s="12"/>
      <c r="D73" s="11">
        <f t="shared" si="13"/>
        <v>1</v>
      </c>
      <c r="E73" s="11" t="s">
        <v>111</v>
      </c>
      <c r="F73" s="13">
        <f t="shared" si="14"/>
        <v>8</v>
      </c>
      <c r="G73" s="12" t="s">
        <v>29</v>
      </c>
      <c r="O73" s="17">
        <v>1.502</v>
      </c>
      <c r="P73" s="10">
        <f>5+2/12</f>
        <v>5.166666666666667</v>
      </c>
      <c r="Q73" s="15"/>
      <c r="R73" s="10"/>
      <c r="S73" s="15"/>
      <c r="T73" s="15"/>
      <c r="U73" s="19"/>
      <c r="V73" s="20"/>
      <c r="W73" s="16"/>
      <c r="AD73" s="19"/>
    </row>
    <row r="74" spans="1:30" ht="18" customHeight="1" x14ac:dyDescent="0.2">
      <c r="A74" s="12" t="s">
        <v>131</v>
      </c>
      <c r="C74" s="12">
        <v>1</v>
      </c>
      <c r="D74" s="11">
        <f t="shared" si="13"/>
        <v>1</v>
      </c>
      <c r="E74" s="11" t="s">
        <v>158</v>
      </c>
      <c r="F74" s="13">
        <f t="shared" si="14"/>
        <v>7</v>
      </c>
      <c r="G74" s="12" t="s">
        <v>29</v>
      </c>
      <c r="O74" s="17">
        <v>1.502</v>
      </c>
      <c r="P74" s="10">
        <f>4.5</f>
        <v>4.5</v>
      </c>
      <c r="Q74" s="15"/>
      <c r="R74" s="10"/>
      <c r="S74" s="15"/>
      <c r="T74" s="15"/>
      <c r="U74" s="19"/>
      <c r="V74" s="20"/>
      <c r="W74" s="16"/>
      <c r="AD74" s="19"/>
    </row>
    <row r="75" spans="1:30" ht="18" customHeight="1" x14ac:dyDescent="0.2">
      <c r="A75" s="12" t="s">
        <v>132</v>
      </c>
      <c r="C75" s="12">
        <v>1</v>
      </c>
      <c r="D75" s="11">
        <f t="shared" si="13"/>
        <v>1</v>
      </c>
      <c r="E75" s="11" t="s">
        <v>159</v>
      </c>
      <c r="F75" s="13">
        <f t="shared" si="14"/>
        <v>7</v>
      </c>
      <c r="G75" s="12" t="s">
        <v>29</v>
      </c>
      <c r="O75" s="17">
        <v>1.502</v>
      </c>
      <c r="P75" s="10">
        <f>4+8/12</f>
        <v>4.666666666666667</v>
      </c>
      <c r="Q75" s="15"/>
      <c r="R75" s="10"/>
      <c r="S75" s="15"/>
      <c r="T75" s="15"/>
      <c r="U75" s="19"/>
      <c r="V75" s="20"/>
      <c r="W75" s="16"/>
      <c r="AD75" s="19"/>
    </row>
    <row r="76" spans="1:30" ht="18" customHeight="1" x14ac:dyDescent="0.2">
      <c r="A76" s="12" t="s">
        <v>133</v>
      </c>
      <c r="B76" s="11">
        <v>1</v>
      </c>
      <c r="C76" s="12"/>
      <c r="D76" s="11">
        <f t="shared" si="13"/>
        <v>1</v>
      </c>
      <c r="E76" s="11" t="s">
        <v>85</v>
      </c>
      <c r="F76" s="13">
        <f t="shared" si="14"/>
        <v>6</v>
      </c>
      <c r="G76" s="12" t="s">
        <v>29</v>
      </c>
      <c r="O76" s="17">
        <v>1.502</v>
      </c>
      <c r="P76" s="10">
        <f>4</f>
        <v>4</v>
      </c>
      <c r="Q76" s="15"/>
      <c r="R76" s="10"/>
      <c r="S76" s="15"/>
      <c r="T76" s="15"/>
      <c r="U76" s="19"/>
      <c r="V76" s="20"/>
      <c r="W76" s="16"/>
      <c r="AD76" s="19"/>
    </row>
    <row r="77" spans="1:30" ht="18" customHeight="1" x14ac:dyDescent="0.2">
      <c r="A77" s="12" t="s">
        <v>134</v>
      </c>
      <c r="B77" s="11">
        <v>1</v>
      </c>
      <c r="C77" s="12"/>
      <c r="D77" s="11">
        <f t="shared" si="13"/>
        <v>1</v>
      </c>
      <c r="E77" s="11" t="s">
        <v>149</v>
      </c>
      <c r="F77" s="13">
        <f t="shared" si="14"/>
        <v>6</v>
      </c>
      <c r="G77" s="12" t="s">
        <v>29</v>
      </c>
      <c r="O77" s="17">
        <v>1.502</v>
      </c>
      <c r="P77" s="10">
        <f>4+2/12</f>
        <v>4.166666666666667</v>
      </c>
      <c r="Q77" s="15"/>
      <c r="R77" s="10"/>
      <c r="S77" s="15"/>
      <c r="T77" s="15"/>
      <c r="U77" s="19"/>
      <c r="V77" s="20"/>
      <c r="W77" s="16"/>
      <c r="AD77" s="19"/>
    </row>
    <row r="78" spans="1:30" ht="18" customHeight="1" x14ac:dyDescent="0.2">
      <c r="A78" s="12" t="s">
        <v>135</v>
      </c>
      <c r="C78" s="12">
        <v>1</v>
      </c>
      <c r="D78" s="11">
        <f t="shared" si="13"/>
        <v>1</v>
      </c>
      <c r="E78" s="11" t="s">
        <v>42</v>
      </c>
      <c r="F78" s="13">
        <f t="shared" si="14"/>
        <v>6</v>
      </c>
      <c r="G78" s="12" t="s">
        <v>29</v>
      </c>
      <c r="O78" s="17">
        <v>1.502</v>
      </c>
      <c r="P78" s="10">
        <f>3+10/12</f>
        <v>3.8333333333333335</v>
      </c>
      <c r="Q78" s="15"/>
      <c r="R78" s="19"/>
      <c r="S78" s="19"/>
      <c r="T78" s="19"/>
      <c r="U78" s="19"/>
      <c r="V78" s="19"/>
      <c r="W78" s="19"/>
      <c r="AD78" s="18"/>
    </row>
    <row r="79" spans="1:30" ht="18" customHeight="1" x14ac:dyDescent="0.2">
      <c r="A79" s="12" t="s">
        <v>136</v>
      </c>
      <c r="C79" s="12">
        <v>1</v>
      </c>
      <c r="D79" s="11">
        <f t="shared" si="13"/>
        <v>1</v>
      </c>
      <c r="E79" s="11" t="s">
        <v>85</v>
      </c>
      <c r="F79" s="13">
        <f t="shared" si="14"/>
        <v>6</v>
      </c>
      <c r="G79" s="12" t="s">
        <v>29</v>
      </c>
      <c r="O79" s="17">
        <v>1.502</v>
      </c>
      <c r="P79" s="10">
        <f>4</f>
        <v>4</v>
      </c>
      <c r="Q79" s="15"/>
      <c r="R79" s="19"/>
      <c r="S79" s="19"/>
      <c r="T79" s="19"/>
      <c r="U79" s="19"/>
      <c r="V79" s="19"/>
      <c r="W79" s="19"/>
      <c r="AD79" s="18"/>
    </row>
    <row r="80" spans="1:30" ht="18" customHeight="1" x14ac:dyDescent="0.2">
      <c r="A80" s="12" t="s">
        <v>137</v>
      </c>
      <c r="B80" s="11">
        <v>5</v>
      </c>
      <c r="C80" s="12"/>
      <c r="D80" s="11">
        <f t="shared" si="13"/>
        <v>5</v>
      </c>
      <c r="E80" s="11" t="s">
        <v>109</v>
      </c>
      <c r="F80" s="13">
        <f t="shared" si="14"/>
        <v>26</v>
      </c>
      <c r="G80" s="12" t="s">
        <v>29</v>
      </c>
      <c r="O80" s="17">
        <v>1.502</v>
      </c>
      <c r="P80" s="10">
        <f>3.5</f>
        <v>3.5</v>
      </c>
      <c r="Q80" s="15"/>
      <c r="R80" s="19"/>
      <c r="S80" s="19"/>
      <c r="T80" s="19"/>
      <c r="U80" s="19"/>
      <c r="V80" s="19"/>
      <c r="W80" s="19"/>
      <c r="AD80" s="18"/>
    </row>
    <row r="81" spans="1:30" ht="18" customHeight="1" x14ac:dyDescent="0.2">
      <c r="A81" s="12" t="s">
        <v>138</v>
      </c>
      <c r="B81" s="11">
        <v>5</v>
      </c>
      <c r="C81" s="12"/>
      <c r="D81" s="11">
        <f t="shared" si="13"/>
        <v>5</v>
      </c>
      <c r="E81" s="11" t="s">
        <v>148</v>
      </c>
      <c r="F81" s="13">
        <f t="shared" si="14"/>
        <v>28</v>
      </c>
      <c r="G81" s="12" t="s">
        <v>29</v>
      </c>
      <c r="O81" s="17">
        <v>1.502</v>
      </c>
      <c r="P81" s="10">
        <f>3+8/12</f>
        <v>3.6666666666666665</v>
      </c>
      <c r="Q81" s="15"/>
      <c r="R81" s="19"/>
      <c r="S81" s="19"/>
      <c r="T81" s="19"/>
      <c r="U81" s="19"/>
      <c r="V81" s="19"/>
      <c r="W81" s="19"/>
      <c r="AD81" s="18"/>
    </row>
    <row r="82" spans="1:30" ht="18" customHeight="1" x14ac:dyDescent="0.2">
      <c r="A82" s="12" t="s">
        <v>139</v>
      </c>
      <c r="C82" s="12">
        <v>5</v>
      </c>
      <c r="D82" s="11">
        <f t="shared" si="13"/>
        <v>5</v>
      </c>
      <c r="E82" s="11" t="s">
        <v>109</v>
      </c>
      <c r="F82" s="13">
        <f t="shared" si="14"/>
        <v>26</v>
      </c>
      <c r="G82" s="12" t="s">
        <v>29</v>
      </c>
      <c r="O82" s="17">
        <v>1.502</v>
      </c>
      <c r="P82" s="10">
        <v>3.5</v>
      </c>
      <c r="Q82" s="15"/>
      <c r="R82" s="19"/>
      <c r="S82" s="19"/>
      <c r="T82" s="19"/>
      <c r="U82" s="19"/>
      <c r="V82" s="19"/>
      <c r="W82" s="19"/>
      <c r="AD82" s="18"/>
    </row>
    <row r="83" spans="1:30" ht="18" customHeight="1" x14ac:dyDescent="0.2">
      <c r="A83" s="12" t="s">
        <v>140</v>
      </c>
      <c r="C83" s="12">
        <v>5</v>
      </c>
      <c r="D83" s="11">
        <f t="shared" si="13"/>
        <v>5</v>
      </c>
      <c r="E83" s="11" t="s">
        <v>148</v>
      </c>
      <c r="F83" s="13">
        <f t="shared" si="14"/>
        <v>28</v>
      </c>
      <c r="G83" s="12" t="s">
        <v>29</v>
      </c>
      <c r="O83" s="17">
        <v>1.502</v>
      </c>
      <c r="P83" s="10">
        <f>3+8/12</f>
        <v>3.6666666666666665</v>
      </c>
      <c r="Q83" s="15"/>
      <c r="R83" s="19"/>
      <c r="S83" s="19"/>
      <c r="T83" s="19"/>
      <c r="U83" s="19"/>
      <c r="V83" s="19"/>
      <c r="W83" s="19"/>
      <c r="AD83" s="18"/>
    </row>
    <row r="84" spans="1:30" ht="18" customHeight="1" x14ac:dyDescent="0.2">
      <c r="A84" s="12"/>
      <c r="F84" s="13"/>
      <c r="O84" s="14"/>
      <c r="P84" s="10"/>
      <c r="Q84" s="15"/>
      <c r="R84" s="19"/>
      <c r="S84" s="19"/>
      <c r="T84" s="19"/>
      <c r="U84" s="19"/>
      <c r="V84" s="19"/>
      <c r="W84" s="19"/>
      <c r="AD84" s="18"/>
    </row>
    <row r="85" spans="1:30" ht="18" customHeight="1" x14ac:dyDescent="0.2">
      <c r="E85" s="11" t="s">
        <v>30</v>
      </c>
      <c r="F85" s="13">
        <f>SUM(F6:F84)-F51</f>
        <v>14657</v>
      </c>
    </row>
    <row r="87" spans="1:30" ht="18" customHeight="1" x14ac:dyDescent="0.2"/>
  </sheetData>
  <mergeCells count="17">
    <mergeCell ref="C3:C4"/>
    <mergeCell ref="D3:D4"/>
    <mergeCell ref="H3:H4"/>
    <mergeCell ref="A5:N5"/>
    <mergeCell ref="I3:I4"/>
    <mergeCell ref="J3:J4"/>
    <mergeCell ref="K3:K4"/>
    <mergeCell ref="L3:L4"/>
    <mergeCell ref="M3:M4"/>
    <mergeCell ref="N3:N4"/>
    <mergeCell ref="A1:A4"/>
    <mergeCell ref="B1:D2"/>
    <mergeCell ref="E1:E4"/>
    <mergeCell ref="F1:F4"/>
    <mergeCell ref="G1:G4"/>
    <mergeCell ref="H1:N2"/>
    <mergeCell ref="B3:B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 0</vt:lpstr>
      <vt:lpstr>AUTOTABLE 0</vt:lpstr>
      <vt:lpstr>Stnd. Deductions</vt:lpstr>
      <vt:lpstr>Bar Bending Data</vt:lpstr>
      <vt:lpstr>Bar Unit Weight</vt:lpstr>
      <vt:lpstr>Sheet 0 (2)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v11.04.15</dc:title>
  <dc:creator>ODOT Office of Production</dc:creator>
  <cp:lastModifiedBy>James Loder</cp:lastModifiedBy>
  <cp:lastPrinted>2019-06-26T16:40:01Z</cp:lastPrinted>
  <dcterms:created xsi:type="dcterms:W3CDTF">2007-01-18T14:43:23Z</dcterms:created>
  <dcterms:modified xsi:type="dcterms:W3CDTF">2023-06-09T19:17:27Z</dcterms:modified>
</cp:coreProperties>
</file>